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8190"/>
  </bookViews>
  <sheets>
    <sheet name="530Credit" sheetId="1" r:id="rId1"/>
  </sheets>
  <externalReferences>
    <externalReference r:id="rId2"/>
  </externalReferences>
  <definedNames>
    <definedName name="_xlnm.Database">#REF!</definedName>
    <definedName name="_xlnm.Print_Titles" localSheetId="0">'530Credit'!$1:$4</definedName>
    <definedName name="test">#REF!</definedName>
    <definedName name="test2">#REF!</definedName>
    <definedName name="test3">#REF!</definedName>
    <definedName name="test5">#REF!</definedName>
    <definedName name="test6">#REF!</definedName>
  </definedNames>
  <calcPr calcId="125725"/>
</workbook>
</file>

<file path=xl/calcChain.xml><?xml version="1.0" encoding="utf-8"?>
<calcChain xmlns="http://schemas.openxmlformats.org/spreadsheetml/2006/main">
  <c r="J37" i="1"/>
  <c r="J34"/>
  <c r="K34" s="1"/>
  <c r="F34"/>
  <c r="H34" s="1"/>
  <c r="K33"/>
  <c r="J33"/>
  <c r="F33"/>
  <c r="H33" s="1"/>
  <c r="L33" s="1"/>
  <c r="J32"/>
  <c r="K32" s="1"/>
  <c r="H32"/>
  <c r="F32"/>
  <c r="J31"/>
  <c r="K31" s="1"/>
  <c r="H31"/>
  <c r="F31"/>
  <c r="K30"/>
  <c r="J30"/>
  <c r="F30"/>
  <c r="H30" s="1"/>
  <c r="L30" s="1"/>
  <c r="K29"/>
  <c r="J29"/>
  <c r="F29"/>
  <c r="H29" s="1"/>
  <c r="L29" s="1"/>
  <c r="J28"/>
  <c r="K28" s="1"/>
  <c r="H28"/>
  <c r="F28"/>
  <c r="J27"/>
  <c r="K27" s="1"/>
  <c r="H27"/>
  <c r="F27"/>
  <c r="K26"/>
  <c r="J26"/>
  <c r="F26"/>
  <c r="H26" s="1"/>
  <c r="L26" s="1"/>
  <c r="K25"/>
  <c r="J25"/>
  <c r="F25"/>
  <c r="H25" s="1"/>
  <c r="L25" s="1"/>
  <c r="J24"/>
  <c r="K24" s="1"/>
  <c r="H24"/>
  <c r="F24"/>
  <c r="J23"/>
  <c r="K23" s="1"/>
  <c r="H23"/>
  <c r="F23"/>
  <c r="K22"/>
  <c r="J22"/>
  <c r="F22"/>
  <c r="H22" s="1"/>
  <c r="L22" s="1"/>
  <c r="K21"/>
  <c r="J21"/>
  <c r="F21"/>
  <c r="H21" s="1"/>
  <c r="L21" s="1"/>
  <c r="J20"/>
  <c r="K20" s="1"/>
  <c r="H20"/>
  <c r="F20"/>
  <c r="J19"/>
  <c r="K19" s="1"/>
  <c r="H19"/>
  <c r="F19"/>
  <c r="K18"/>
  <c r="J18"/>
  <c r="F18"/>
  <c r="H18" s="1"/>
  <c r="L18" s="1"/>
  <c r="K17"/>
  <c r="J17"/>
  <c r="F17"/>
  <c r="H17" s="1"/>
  <c r="L17" s="1"/>
  <c r="J16"/>
  <c r="K16" s="1"/>
  <c r="H16"/>
  <c r="F16"/>
  <c r="J15"/>
  <c r="K15" s="1"/>
  <c r="H15"/>
  <c r="F15"/>
  <c r="K14"/>
  <c r="J14"/>
  <c r="F14"/>
  <c r="H14" s="1"/>
  <c r="L14" s="1"/>
  <c r="K13"/>
  <c r="J13"/>
  <c r="F13"/>
  <c r="H13" s="1"/>
  <c r="L13" s="1"/>
  <c r="J12"/>
  <c r="K12" s="1"/>
  <c r="H12"/>
  <c r="F12"/>
  <c r="J11"/>
  <c r="K11" s="1"/>
  <c r="H11"/>
  <c r="F11"/>
  <c r="K10"/>
  <c r="J10"/>
  <c r="F10"/>
  <c r="H10" s="1"/>
  <c r="L10" s="1"/>
  <c r="J40"/>
  <c r="L19" l="1"/>
  <c r="L23"/>
  <c r="K35"/>
  <c r="L11"/>
  <c r="L15"/>
  <c r="L34"/>
  <c r="L27"/>
  <c r="L31"/>
  <c r="L12"/>
  <c r="L35" s="1"/>
  <c r="L16"/>
  <c r="L20"/>
  <c r="L24"/>
  <c r="L28"/>
  <c r="L32"/>
</calcChain>
</file>

<file path=xl/comments1.xml><?xml version="1.0" encoding="utf-8"?>
<comments xmlns="http://schemas.openxmlformats.org/spreadsheetml/2006/main">
  <authors>
    <author>i13359</author>
  </authors>
  <commentList>
    <comment ref="I8" authorId="0">
      <text>
        <r>
          <rPr>
            <b/>
            <u/>
            <sz val="8"/>
            <color indexed="81"/>
            <rFont val="Tahoma"/>
            <family val="2"/>
          </rPr>
          <t>Building Type</t>
        </r>
        <r>
          <rPr>
            <b/>
            <sz val="8"/>
            <color indexed="81"/>
            <rFont val="Tahoma"/>
            <family val="2"/>
          </rPr>
          <t xml:space="preserve">                                                                          </t>
        </r>
        <r>
          <rPr>
            <b/>
            <u/>
            <sz val="8"/>
            <color indexed="81"/>
            <rFont val="Tahoma"/>
            <family val="2"/>
          </rPr>
          <t>Value</t>
        </r>
        <r>
          <rPr>
            <b/>
            <sz val="8"/>
            <color indexed="81"/>
            <rFont val="Tahoma"/>
            <family val="2"/>
          </rPr>
          <t xml:space="preserve">             
</t>
        </r>
        <r>
          <rPr>
            <b/>
            <u/>
            <sz val="8"/>
            <color indexed="81"/>
            <rFont val="Tahoma"/>
            <family val="2"/>
          </rPr>
          <t xml:space="preserve">Regular building in the SFHA                                                 1        Repetitive Loss building in the SFHA                                   2        </t>
        </r>
        <r>
          <rPr>
            <b/>
            <sz val="8"/>
            <color indexed="81"/>
            <rFont val="Tahoma"/>
            <family val="2"/>
          </rPr>
          <t xml:space="preserve">                                          </t>
        </r>
        <r>
          <rPr>
            <b/>
            <u/>
            <sz val="8"/>
            <color indexed="81"/>
            <rFont val="Tahoma"/>
            <family val="2"/>
          </rPr>
          <t xml:space="preserve">Repetitive Loss building in the X Zone                                1       </t>
        </r>
        <r>
          <rPr>
            <b/>
            <sz val="8"/>
            <color indexed="81"/>
            <rFont val="Tahoma"/>
            <family val="2"/>
          </rPr>
          <t xml:space="preserve">                           </t>
        </r>
        <r>
          <rPr>
            <b/>
            <u/>
            <sz val="8"/>
            <color indexed="81"/>
            <rFont val="Tahoma"/>
            <family val="2"/>
          </rPr>
          <t xml:space="preserve">Severe Repetitive Loss building in the SFHA                     3       
Severe Repetitive Loss building in the X Zone                  2        
Critical Facility protected to the 500yr flood level           2        
All other Critical Facilities                                                       1        
FMA Multiplier                                                                          0.25   </t>
        </r>
      </text>
    </comment>
    <comment ref="J8" authorId="0">
      <text>
        <r>
          <rPr>
            <b/>
            <sz val="8"/>
            <color indexed="81"/>
            <rFont val="Tahoma"/>
            <family val="2"/>
          </rPr>
          <t>Enter the building type value in the chart on the left</t>
        </r>
      </text>
    </comment>
    <comment ref="D9" authorId="0">
      <text>
        <r>
          <rPr>
            <b/>
            <sz val="8"/>
            <color indexed="81"/>
            <rFont val="Tahoma"/>
            <family val="2"/>
          </rPr>
          <t>Fill out only if using option 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b/>
            <sz val="8"/>
            <color indexed="81"/>
            <rFont val="Tahoma"/>
            <family val="2"/>
          </rPr>
          <t xml:space="preserve">Fill out only if using option 2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>FPI is calculated only for option 2</t>
        </r>
      </text>
    </comment>
    <comment ref="G9" authorId="0">
      <text>
        <r>
          <rPr>
            <b/>
            <sz val="8"/>
            <color indexed="81"/>
            <rFont val="Tahoma"/>
            <family val="2"/>
          </rPr>
          <t xml:space="preserve">Fill out only if using option 2
</t>
        </r>
      </text>
    </comment>
    <comment ref="H9" authorId="0">
      <text>
        <r>
          <rPr>
            <b/>
            <sz val="8"/>
            <color indexed="81"/>
            <rFont val="Tahoma"/>
            <family val="2"/>
          </rPr>
          <t>PB is calculated only for option 2</t>
        </r>
      </text>
    </comment>
  </commentList>
</comments>
</file>

<file path=xl/sharedStrings.xml><?xml version="1.0" encoding="utf-8"?>
<sst xmlns="http://schemas.openxmlformats.org/spreadsheetml/2006/main" count="38" uniqueCount="37">
  <si>
    <t>Community:</t>
  </si>
  <si>
    <t>530 FLOOD PROTECTION CREDIT CALCULATION CHECKLIST</t>
  </si>
  <si>
    <t xml:space="preserve">Number of buildings in the SFHA  = </t>
  </si>
  <si>
    <t xml:space="preserve">bSF = </t>
  </si>
  <si>
    <t>Scoring Option (1 or 2)</t>
  </si>
  <si>
    <t>Bldg #</t>
  </si>
  <si>
    <t>Address</t>
  </si>
  <si>
    <t>FMA Grant?</t>
  </si>
  <si>
    <t>FPP</t>
  </si>
  <si>
    <t>FPB</t>
  </si>
  <si>
    <t>FPI</t>
  </si>
  <si>
    <t>TU_</t>
  </si>
  <si>
    <t>PB</t>
  </si>
  <si>
    <t>Building Type</t>
  </si>
  <si>
    <t>No. of Buildings</t>
  </si>
  <si>
    <t>No. of Buildings w/ FMA Multiplier</t>
  </si>
  <si>
    <t>PB w/ FMA Multiplier</t>
  </si>
  <si>
    <t>Post-Project</t>
  </si>
  <si>
    <t>Pre-Project</t>
  </si>
  <si>
    <t>(FPP - FBP)</t>
  </si>
  <si>
    <t>Technique Used</t>
  </si>
  <si>
    <t>(TU x FPI)</t>
  </si>
  <si>
    <t>y</t>
  </si>
  <si>
    <t>n</t>
  </si>
  <si>
    <t>Regular Building in SFHA</t>
  </si>
  <si>
    <t>Rep Loss in SFHA</t>
  </si>
  <si>
    <t>Rep Loss in X Zone</t>
  </si>
  <si>
    <t>Severe Rep Loss in SFHA</t>
  </si>
  <si>
    <t>Severe Rep Loss in X Zone</t>
  </si>
  <si>
    <t>Critical Facility protected to 500-yr</t>
  </si>
  <si>
    <t>Other Critical Facility</t>
  </si>
  <si>
    <t>Total</t>
  </si>
  <si>
    <t>Option 1</t>
  </si>
  <si>
    <t>c530 = 2.4 x Total number of buildings that qualify = _____</t>
  </si>
  <si>
    <t>Option 2</t>
  </si>
  <si>
    <r>
      <t xml:space="preserve">c530 = </t>
    </r>
    <r>
      <rPr>
        <u/>
        <sz val="10"/>
        <color indexed="8"/>
        <rFont val="Arial"/>
        <family val="2"/>
      </rPr>
      <t xml:space="preserve">16 x </t>
    </r>
    <r>
      <rPr>
        <u/>
        <sz val="10"/>
        <color indexed="8"/>
        <rFont val="Symbol"/>
        <family val="1"/>
        <charset val="2"/>
      </rPr>
      <t>S</t>
    </r>
    <r>
      <rPr>
        <u/>
        <sz val="10"/>
        <color indexed="8"/>
        <rFont val="Arial"/>
        <family val="2"/>
      </rPr>
      <t>PB x 100</t>
    </r>
  </si>
  <si>
    <t xml:space="preserve">                   bSF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</si>
</sst>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;\-0.0;;@"/>
    <numFmt numFmtId="166" formatCode="0;\-0;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Century Gothic"/>
      <family val="2"/>
    </font>
    <font>
      <b/>
      <sz val="9"/>
      <color theme="1"/>
      <name val="Arial"/>
      <family val="2"/>
    </font>
    <font>
      <u/>
      <sz val="10"/>
      <color indexed="8"/>
      <name val="Arial"/>
      <family val="2"/>
    </font>
    <font>
      <u/>
      <sz val="10"/>
      <color indexed="8"/>
      <name val="Symbol"/>
      <family val="1"/>
      <charset val="2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3" fillId="0" borderId="0"/>
  </cellStyleXfs>
  <cellXfs count="53">
    <xf numFmtId="0" fontId="0" fillId="0" borderId="0" xfId="0"/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Protection="1"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165" fontId="7" fillId="0" borderId="7" xfId="0" applyNumberFormat="1" applyFont="1" applyBorder="1" applyAlignment="1" applyProtection="1">
      <alignment horizontal="center" vertical="center"/>
    </xf>
    <xf numFmtId="2" fontId="7" fillId="0" borderId="7" xfId="0" applyNumberFormat="1" applyFont="1" applyBorder="1" applyAlignment="1" applyProtection="1">
      <alignment horizontal="center" vertical="center"/>
      <protection locked="0"/>
    </xf>
    <xf numFmtId="166" fontId="7" fillId="0" borderId="7" xfId="0" applyNumberFormat="1" applyFont="1" applyBorder="1" applyAlignment="1" applyProtection="1">
      <alignment horizontal="center" vertical="center"/>
    </xf>
    <xf numFmtId="165" fontId="7" fillId="0" borderId="11" xfId="0" applyNumberFormat="1" applyFont="1" applyBorder="1" applyAlignment="1" applyProtection="1">
      <alignment horizontal="center" vertical="center"/>
    </xf>
    <xf numFmtId="165" fontId="7" fillId="0" borderId="9" xfId="0" applyNumberFormat="1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right" vertical="center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165" fontId="7" fillId="0" borderId="15" xfId="0" applyNumberFormat="1" applyFont="1" applyBorder="1" applyAlignment="1" applyProtection="1">
      <alignment horizontal="center" vertical="center"/>
    </xf>
    <xf numFmtId="165" fontId="7" fillId="0" borderId="16" xfId="0" applyNumberFormat="1" applyFont="1" applyFill="1" applyBorder="1" applyAlignment="1" applyProtection="1">
      <alignment horizontal="center"/>
    </xf>
    <xf numFmtId="0" fontId="2" fillId="0" borderId="0" xfId="0" applyFont="1" applyFill="1" applyProtection="1">
      <protection locked="0"/>
    </xf>
    <xf numFmtId="166" fontId="3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</cellXfs>
  <cellStyles count="3">
    <cellStyle name="Normal" xfId="0" builtinId="0"/>
    <cellStyle name="Normal 2" xfId="1"/>
    <cellStyle name="Normal 3" xfId="2"/>
  </cellStyles>
  <dxfs count="3">
    <dxf>
      <fill>
        <patternFill patternType="darkDown"/>
      </fill>
    </dxf>
    <dxf>
      <fill>
        <patternFill patternType="darkDown"/>
      </fill>
    </dxf>
    <dxf>
      <fill>
        <patternFill patternType="darkDown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13359/Desktop/July%202014%20ISO%20CD/1)%20General%20CRS%20References/ISSAC_version_2.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ification"/>
      <sheetName val="Help!"/>
      <sheetName val="Random Sample"/>
      <sheetName val="Sample Sizes"/>
      <sheetName val="Program Data Table"/>
      <sheetName val="Community Info"/>
      <sheetName val="Class1_old"/>
      <sheetName val="Class4_old"/>
      <sheetName val="Class1"/>
      <sheetName val="Class4"/>
      <sheetName val="310AC"/>
      <sheetName val="310SS"/>
      <sheetName val="320AC"/>
      <sheetName val="320SS"/>
      <sheetName val="330AC"/>
      <sheetName val="330SS"/>
      <sheetName val="330 - OP"/>
      <sheetName val="330 - FRP"/>
      <sheetName val="340AC"/>
      <sheetName val="340SS"/>
      <sheetName val="350AC"/>
      <sheetName val="350SS"/>
      <sheetName val="350WEB1"/>
      <sheetName val="360AC"/>
      <sheetName val="360SS"/>
      <sheetName val="370AC"/>
      <sheetName val="370SS"/>
      <sheetName val="370 - CPI"/>
      <sheetName val="410MAP"/>
      <sheetName val="410AC"/>
      <sheetName val="410SS"/>
      <sheetName val="420AC"/>
      <sheetName val="420SS"/>
      <sheetName val="430AC"/>
      <sheetName val="430SS"/>
      <sheetName val="440AC"/>
      <sheetName val="440SS"/>
      <sheetName val="450AC"/>
      <sheetName val="450SS"/>
      <sheetName val="501AC"/>
      <sheetName val="501SS"/>
      <sheetName val="510AC"/>
      <sheetName val="510SS"/>
      <sheetName val="520AC"/>
      <sheetName val="520SS"/>
      <sheetName val="530AC"/>
      <sheetName val="530SS"/>
      <sheetName val="530Credit"/>
      <sheetName val="540AC"/>
      <sheetName val="540SS"/>
      <sheetName val="610AC"/>
      <sheetName val="610SS"/>
      <sheetName val="620AC"/>
      <sheetName val="620SS"/>
      <sheetName val="SDS Scores"/>
      <sheetName val="630AC"/>
      <sheetName val="630SS"/>
      <sheetName val="2015 SDS"/>
      <sheetName val="710 &amp; 720"/>
      <sheetName val="2015 CGAs"/>
      <sheetName val="Calc Avg CGA"/>
      <sheetName val="CRS Docu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6">
    <tabColor rgb="FFFF66FF"/>
  </sheetPr>
  <dimension ref="A1:M86"/>
  <sheetViews>
    <sheetView tabSelected="1" zoomScaleNormal="100" workbookViewId="0">
      <pane ySplit="9" topLeftCell="A10" activePane="bottomLeft" state="frozen"/>
      <selection pane="bottomLeft" activeCell="D6" sqref="D6"/>
    </sheetView>
  </sheetViews>
  <sheetFormatPr defaultRowHeight="15"/>
  <cols>
    <col min="1" max="1" width="5.5703125" style="4" customWidth="1"/>
    <col min="2" max="2" width="25.42578125" style="4" customWidth="1"/>
    <col min="3" max="3" width="6.42578125" style="4" customWidth="1"/>
    <col min="4" max="4" width="10.28515625" style="4" customWidth="1"/>
    <col min="5" max="5" width="9.42578125" style="4" customWidth="1"/>
    <col min="6" max="6" width="9.85546875" style="4" customWidth="1"/>
    <col min="7" max="7" width="10.42578125" style="4" customWidth="1"/>
    <col min="8" max="8" width="8.7109375" style="4" customWidth="1"/>
    <col min="9" max="9" width="28.5703125" style="4" customWidth="1"/>
    <col min="10" max="10" width="9.140625" style="4" customWidth="1"/>
    <col min="11" max="11" width="10.28515625" style="4" customWidth="1"/>
    <col min="12" max="12" width="10.140625" style="12" customWidth="1"/>
    <col min="13" max="13" width="9.140625" style="12" hidden="1" customWidth="1"/>
    <col min="14" max="14" width="42.7109375" style="12" bestFit="1" customWidth="1"/>
    <col min="15" max="15" width="15.42578125" style="12" bestFit="1" customWidth="1"/>
    <col min="16" max="16384" width="9.140625" style="12"/>
  </cols>
  <sheetData>
    <row r="1" spans="1:13" s="5" customFormat="1">
      <c r="A1" s="1"/>
      <c r="B1" s="2"/>
      <c r="C1" s="2"/>
      <c r="D1" s="3"/>
      <c r="E1" s="3"/>
      <c r="F1" s="3"/>
      <c r="G1" s="4"/>
      <c r="I1" s="6" t="s">
        <v>0</v>
      </c>
      <c r="J1" s="52"/>
      <c r="K1" s="7"/>
      <c r="L1" s="7"/>
    </row>
    <row r="2" spans="1:13" s="5" customFormat="1" ht="18">
      <c r="A2" s="8" t="s">
        <v>1</v>
      </c>
      <c r="B2" s="9"/>
      <c r="C2" s="9"/>
      <c r="D2" s="9"/>
      <c r="E2" s="9"/>
      <c r="F2" s="9"/>
      <c r="G2" s="4"/>
      <c r="I2" s="10"/>
      <c r="J2" s="9"/>
      <c r="K2" s="11"/>
      <c r="L2" s="11"/>
    </row>
    <row r="3" spans="1:13" s="5" customFormat="1">
      <c r="B3" s="4"/>
      <c r="C3" s="4"/>
      <c r="D3" s="3"/>
      <c r="E3" s="3"/>
      <c r="F3" s="3"/>
      <c r="G3" s="4"/>
      <c r="I3" s="10"/>
      <c r="J3" s="3"/>
      <c r="K3" s="11"/>
      <c r="L3" s="11"/>
    </row>
    <row r="4" spans="1:13" s="5" customFormat="1" ht="12" customHeight="1">
      <c r="H4" s="12"/>
      <c r="I4" s="12"/>
      <c r="J4" s="12"/>
      <c r="K4" s="12"/>
    </row>
    <row r="5" spans="1:13" s="5" customFormat="1" ht="12.75" customHeight="1">
      <c r="A5" s="4" t="s">
        <v>2</v>
      </c>
      <c r="B5" s="12"/>
      <c r="C5" s="13" t="s">
        <v>3</v>
      </c>
      <c r="D5" s="51"/>
      <c r="G5" s="13" t="s">
        <v>4</v>
      </c>
      <c r="H5" s="14"/>
      <c r="K5" s="15"/>
    </row>
    <row r="6" spans="1:13" s="5" customFormat="1" ht="15.75" thickBot="1">
      <c r="A6" s="16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s="11" customFormat="1">
      <c r="A7" s="17" t="s">
        <v>1</v>
      </c>
      <c r="B7" s="18"/>
      <c r="C7" s="18"/>
      <c r="D7" s="18"/>
      <c r="E7" s="18"/>
      <c r="F7" s="18"/>
      <c r="G7" s="18"/>
      <c r="H7" s="18"/>
      <c r="I7" s="18"/>
      <c r="J7" s="18"/>
      <c r="K7" s="19"/>
      <c r="L7" s="20"/>
    </row>
    <row r="8" spans="1:13" s="11" customFormat="1" ht="13.5" customHeight="1">
      <c r="A8" s="21" t="s">
        <v>5</v>
      </c>
      <c r="B8" s="22" t="s">
        <v>6</v>
      </c>
      <c r="C8" s="23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5" t="s">
        <v>13</v>
      </c>
      <c r="J8" s="23" t="s">
        <v>14</v>
      </c>
      <c r="K8" s="23" t="s">
        <v>15</v>
      </c>
      <c r="L8" s="26" t="s">
        <v>16</v>
      </c>
    </row>
    <row r="9" spans="1:13" s="11" customFormat="1" ht="39.75" customHeight="1">
      <c r="A9" s="27"/>
      <c r="B9" s="22"/>
      <c r="C9" s="28"/>
      <c r="D9" s="29" t="s">
        <v>17</v>
      </c>
      <c r="E9" s="29" t="s">
        <v>18</v>
      </c>
      <c r="F9" s="30" t="s">
        <v>19</v>
      </c>
      <c r="G9" s="29" t="s">
        <v>20</v>
      </c>
      <c r="H9" s="30" t="s">
        <v>21</v>
      </c>
      <c r="I9" s="31"/>
      <c r="J9" s="28"/>
      <c r="K9" s="28"/>
      <c r="L9" s="32"/>
    </row>
    <row r="10" spans="1:13" s="11" customFormat="1">
      <c r="A10" s="33">
        <v>1</v>
      </c>
      <c r="B10" s="34"/>
      <c r="C10" s="35"/>
      <c r="D10" s="36"/>
      <c r="E10" s="36"/>
      <c r="F10" s="37">
        <f>IF(D10-E10&lt;0,0,D10-E10)</f>
        <v>0</v>
      </c>
      <c r="G10" s="36"/>
      <c r="H10" s="37">
        <f>ROUND(G10*F10,2)</f>
        <v>0</v>
      </c>
      <c r="I10" s="38"/>
      <c r="J10" s="39">
        <f>IF(I10="Regular Building in SFHA",1,IF(I10="Rep Loss in SFHA",2,IF(I10="Rep Loss in X Zone",1,IF(I10="Severe Rep Loss in SFHA",3,IF(I10="Severe Rep Loss in X Zone",2,IF(I10="Critical Facility protected to 500-yr",2,IF(I10="Other Critical Facility",1,0)))))))</f>
        <v>0</v>
      </c>
      <c r="K10" s="40">
        <f>ROUND(IF(C10="y",J10*0.25,J10),2)</f>
        <v>0</v>
      </c>
      <c r="L10" s="41">
        <f>ROUND(H10*K10,2)</f>
        <v>0</v>
      </c>
      <c r="M10" s="11" t="s">
        <v>22</v>
      </c>
    </row>
    <row r="11" spans="1:13" s="11" customFormat="1">
      <c r="A11" s="33">
        <v>2</v>
      </c>
      <c r="B11" s="34"/>
      <c r="C11" s="35"/>
      <c r="D11" s="36"/>
      <c r="E11" s="36"/>
      <c r="F11" s="37">
        <f t="shared" ref="F11:F34" si="0">IF(D11-E11&lt;0,0,D11-E11)</f>
        <v>0</v>
      </c>
      <c r="G11" s="36"/>
      <c r="H11" s="37">
        <f t="shared" ref="H11:H34" si="1">ROUND(G11*F11,2)</f>
        <v>0</v>
      </c>
      <c r="I11" s="38"/>
      <c r="J11" s="39">
        <f t="shared" ref="J11:J34" si="2">IF(I11="Regular Building in SFHA",1,IF(I11="Rep Loss in SFHA",2,IF(I11="Rep Loss in X Zone",1,IF(I11="Severe Rep Loss in SFHA",3,IF(I11="Severe Rep Loss in X Zone",2,IF(I11="Critical Facility protected to 500-yr",2,IF(I11="Other Critical Facility",1,0)))))))</f>
        <v>0</v>
      </c>
      <c r="K11" s="40">
        <f t="shared" ref="K11:K34" si="3">ROUND(IF(C11="y",J11*0.25,J11),2)</f>
        <v>0</v>
      </c>
      <c r="L11" s="41">
        <f t="shared" ref="L11:L34" si="4">ROUND(H11*K11,2)</f>
        <v>0</v>
      </c>
      <c r="M11" s="11" t="s">
        <v>23</v>
      </c>
    </row>
    <row r="12" spans="1:13" s="11" customFormat="1">
      <c r="A12" s="33">
        <v>3</v>
      </c>
      <c r="B12" s="34"/>
      <c r="C12" s="35"/>
      <c r="D12" s="36"/>
      <c r="E12" s="36"/>
      <c r="F12" s="37">
        <f t="shared" si="0"/>
        <v>0</v>
      </c>
      <c r="G12" s="36"/>
      <c r="H12" s="37">
        <f t="shared" si="1"/>
        <v>0</v>
      </c>
      <c r="I12" s="38"/>
      <c r="J12" s="39">
        <f t="shared" si="2"/>
        <v>0</v>
      </c>
      <c r="K12" s="40">
        <f t="shared" si="3"/>
        <v>0</v>
      </c>
      <c r="L12" s="41">
        <f t="shared" si="4"/>
        <v>0</v>
      </c>
      <c r="M12" s="42">
        <v>1</v>
      </c>
    </row>
    <row r="13" spans="1:13" s="11" customFormat="1">
      <c r="A13" s="33">
        <v>4</v>
      </c>
      <c r="B13" s="34"/>
      <c r="C13" s="35"/>
      <c r="D13" s="36"/>
      <c r="E13" s="36"/>
      <c r="F13" s="37">
        <f t="shared" si="0"/>
        <v>0</v>
      </c>
      <c r="G13" s="36"/>
      <c r="H13" s="37">
        <f t="shared" si="1"/>
        <v>0</v>
      </c>
      <c r="I13" s="38"/>
      <c r="J13" s="39">
        <f t="shared" si="2"/>
        <v>0</v>
      </c>
      <c r="K13" s="40">
        <f t="shared" si="3"/>
        <v>0</v>
      </c>
      <c r="L13" s="41">
        <f t="shared" si="4"/>
        <v>0</v>
      </c>
      <c r="M13" s="42">
        <v>2</v>
      </c>
    </row>
    <row r="14" spans="1:13" s="11" customFormat="1">
      <c r="A14" s="33">
        <v>5</v>
      </c>
      <c r="B14" s="34"/>
      <c r="C14" s="35"/>
      <c r="D14" s="36"/>
      <c r="E14" s="36"/>
      <c r="F14" s="37">
        <f t="shared" si="0"/>
        <v>0</v>
      </c>
      <c r="G14" s="36"/>
      <c r="H14" s="37">
        <f t="shared" si="1"/>
        <v>0</v>
      </c>
      <c r="I14" s="38"/>
      <c r="J14" s="39">
        <f t="shared" si="2"/>
        <v>0</v>
      </c>
      <c r="K14" s="40">
        <f t="shared" si="3"/>
        <v>0</v>
      </c>
      <c r="L14" s="41">
        <f t="shared" si="4"/>
        <v>0</v>
      </c>
      <c r="M14" s="11" t="s">
        <v>24</v>
      </c>
    </row>
    <row r="15" spans="1:13" s="11" customFormat="1">
      <c r="A15" s="33">
        <v>6</v>
      </c>
      <c r="B15" s="34"/>
      <c r="C15" s="35"/>
      <c r="D15" s="36"/>
      <c r="E15" s="36"/>
      <c r="F15" s="37">
        <f t="shared" si="0"/>
        <v>0</v>
      </c>
      <c r="G15" s="36"/>
      <c r="H15" s="37">
        <f t="shared" si="1"/>
        <v>0</v>
      </c>
      <c r="I15" s="38"/>
      <c r="J15" s="39">
        <f t="shared" si="2"/>
        <v>0</v>
      </c>
      <c r="K15" s="40">
        <f t="shared" si="3"/>
        <v>0</v>
      </c>
      <c r="L15" s="41">
        <f t="shared" si="4"/>
        <v>0</v>
      </c>
      <c r="M15" s="11" t="s">
        <v>25</v>
      </c>
    </row>
    <row r="16" spans="1:13" s="11" customFormat="1">
      <c r="A16" s="33">
        <v>7</v>
      </c>
      <c r="B16" s="34"/>
      <c r="C16" s="35"/>
      <c r="D16" s="36"/>
      <c r="E16" s="36"/>
      <c r="F16" s="37">
        <f t="shared" si="0"/>
        <v>0</v>
      </c>
      <c r="G16" s="36"/>
      <c r="H16" s="37">
        <f t="shared" si="1"/>
        <v>0</v>
      </c>
      <c r="I16" s="38"/>
      <c r="J16" s="39">
        <f t="shared" si="2"/>
        <v>0</v>
      </c>
      <c r="K16" s="40">
        <f t="shared" si="3"/>
        <v>0</v>
      </c>
      <c r="L16" s="41">
        <f t="shared" si="4"/>
        <v>0</v>
      </c>
      <c r="M16" s="11" t="s">
        <v>26</v>
      </c>
    </row>
    <row r="17" spans="1:13" s="11" customFormat="1">
      <c r="A17" s="33">
        <v>8</v>
      </c>
      <c r="B17" s="34"/>
      <c r="C17" s="35"/>
      <c r="D17" s="36"/>
      <c r="E17" s="36"/>
      <c r="F17" s="37">
        <f t="shared" si="0"/>
        <v>0</v>
      </c>
      <c r="G17" s="36"/>
      <c r="H17" s="37">
        <f t="shared" si="1"/>
        <v>0</v>
      </c>
      <c r="I17" s="38"/>
      <c r="J17" s="39">
        <f t="shared" si="2"/>
        <v>0</v>
      </c>
      <c r="K17" s="40">
        <f t="shared" si="3"/>
        <v>0</v>
      </c>
      <c r="L17" s="41">
        <f t="shared" si="4"/>
        <v>0</v>
      </c>
      <c r="M17" s="11" t="s">
        <v>27</v>
      </c>
    </row>
    <row r="18" spans="1:13" s="11" customFormat="1">
      <c r="A18" s="33">
        <v>9</v>
      </c>
      <c r="B18" s="34"/>
      <c r="C18" s="35"/>
      <c r="D18" s="36"/>
      <c r="E18" s="36"/>
      <c r="F18" s="37">
        <f t="shared" si="0"/>
        <v>0</v>
      </c>
      <c r="G18" s="36"/>
      <c r="H18" s="37">
        <f t="shared" si="1"/>
        <v>0</v>
      </c>
      <c r="I18" s="38"/>
      <c r="J18" s="39">
        <f t="shared" si="2"/>
        <v>0</v>
      </c>
      <c r="K18" s="40">
        <f t="shared" si="3"/>
        <v>0</v>
      </c>
      <c r="L18" s="41">
        <f t="shared" si="4"/>
        <v>0</v>
      </c>
      <c r="M18" s="11" t="s">
        <v>28</v>
      </c>
    </row>
    <row r="19" spans="1:13" s="11" customFormat="1">
      <c r="A19" s="33">
        <v>10</v>
      </c>
      <c r="B19" s="34"/>
      <c r="C19" s="35"/>
      <c r="D19" s="36"/>
      <c r="E19" s="36"/>
      <c r="F19" s="37">
        <f t="shared" si="0"/>
        <v>0</v>
      </c>
      <c r="G19" s="36"/>
      <c r="H19" s="37">
        <f t="shared" si="1"/>
        <v>0</v>
      </c>
      <c r="I19" s="38"/>
      <c r="J19" s="39">
        <f t="shared" si="2"/>
        <v>0</v>
      </c>
      <c r="K19" s="40">
        <f t="shared" si="3"/>
        <v>0</v>
      </c>
      <c r="L19" s="41">
        <f t="shared" si="4"/>
        <v>0</v>
      </c>
      <c r="M19" s="11" t="s">
        <v>29</v>
      </c>
    </row>
    <row r="20" spans="1:13" s="11" customFormat="1">
      <c r="A20" s="33">
        <v>11</v>
      </c>
      <c r="B20" s="34"/>
      <c r="C20" s="35"/>
      <c r="D20" s="36"/>
      <c r="E20" s="36"/>
      <c r="F20" s="37">
        <f t="shared" si="0"/>
        <v>0</v>
      </c>
      <c r="G20" s="36"/>
      <c r="H20" s="37">
        <f t="shared" si="1"/>
        <v>0</v>
      </c>
      <c r="I20" s="38"/>
      <c r="J20" s="39">
        <f t="shared" si="2"/>
        <v>0</v>
      </c>
      <c r="K20" s="40">
        <f t="shared" si="3"/>
        <v>0</v>
      </c>
      <c r="L20" s="41">
        <f t="shared" si="4"/>
        <v>0</v>
      </c>
      <c r="M20" s="11" t="s">
        <v>30</v>
      </c>
    </row>
    <row r="21" spans="1:13" s="11" customFormat="1">
      <c r="A21" s="33">
        <v>12</v>
      </c>
      <c r="B21" s="34"/>
      <c r="C21" s="35"/>
      <c r="D21" s="36"/>
      <c r="E21" s="36"/>
      <c r="F21" s="37">
        <f t="shared" si="0"/>
        <v>0</v>
      </c>
      <c r="G21" s="36"/>
      <c r="H21" s="37">
        <f t="shared" si="1"/>
        <v>0</v>
      </c>
      <c r="I21" s="38"/>
      <c r="J21" s="39">
        <f t="shared" si="2"/>
        <v>0</v>
      </c>
      <c r="K21" s="40">
        <f t="shared" si="3"/>
        <v>0</v>
      </c>
      <c r="L21" s="41">
        <f t="shared" si="4"/>
        <v>0</v>
      </c>
    </row>
    <row r="22" spans="1:13" s="11" customFormat="1">
      <c r="A22" s="33">
        <v>13</v>
      </c>
      <c r="B22" s="34"/>
      <c r="C22" s="35"/>
      <c r="D22" s="36"/>
      <c r="E22" s="36"/>
      <c r="F22" s="37">
        <f t="shared" si="0"/>
        <v>0</v>
      </c>
      <c r="G22" s="36"/>
      <c r="H22" s="37">
        <f t="shared" si="1"/>
        <v>0</v>
      </c>
      <c r="I22" s="38"/>
      <c r="J22" s="39">
        <f t="shared" si="2"/>
        <v>0</v>
      </c>
      <c r="K22" s="40">
        <f t="shared" si="3"/>
        <v>0</v>
      </c>
      <c r="L22" s="41">
        <f t="shared" si="4"/>
        <v>0</v>
      </c>
    </row>
    <row r="23" spans="1:13" s="11" customFormat="1">
      <c r="A23" s="33">
        <v>14</v>
      </c>
      <c r="B23" s="34"/>
      <c r="C23" s="35"/>
      <c r="D23" s="36"/>
      <c r="E23" s="36"/>
      <c r="F23" s="37">
        <f t="shared" si="0"/>
        <v>0</v>
      </c>
      <c r="G23" s="36"/>
      <c r="H23" s="37">
        <f t="shared" si="1"/>
        <v>0</v>
      </c>
      <c r="I23" s="38"/>
      <c r="J23" s="39">
        <f t="shared" si="2"/>
        <v>0</v>
      </c>
      <c r="K23" s="40">
        <f t="shared" si="3"/>
        <v>0</v>
      </c>
      <c r="L23" s="41">
        <f t="shared" si="4"/>
        <v>0</v>
      </c>
    </row>
    <row r="24" spans="1:13" s="11" customFormat="1">
      <c r="A24" s="33">
        <v>15</v>
      </c>
      <c r="B24" s="34"/>
      <c r="C24" s="35"/>
      <c r="D24" s="36"/>
      <c r="E24" s="36"/>
      <c r="F24" s="37">
        <f t="shared" si="0"/>
        <v>0</v>
      </c>
      <c r="G24" s="36"/>
      <c r="H24" s="37">
        <f t="shared" si="1"/>
        <v>0</v>
      </c>
      <c r="I24" s="38"/>
      <c r="J24" s="39">
        <f t="shared" si="2"/>
        <v>0</v>
      </c>
      <c r="K24" s="40">
        <f t="shared" si="3"/>
        <v>0</v>
      </c>
      <c r="L24" s="41">
        <f t="shared" si="4"/>
        <v>0</v>
      </c>
    </row>
    <row r="25" spans="1:13" s="11" customFormat="1">
      <c r="A25" s="33">
        <v>16</v>
      </c>
      <c r="B25" s="34"/>
      <c r="C25" s="35"/>
      <c r="D25" s="36"/>
      <c r="E25" s="36"/>
      <c r="F25" s="37">
        <f t="shared" si="0"/>
        <v>0</v>
      </c>
      <c r="G25" s="36"/>
      <c r="H25" s="37">
        <f t="shared" si="1"/>
        <v>0</v>
      </c>
      <c r="I25" s="38"/>
      <c r="J25" s="39">
        <f t="shared" si="2"/>
        <v>0</v>
      </c>
      <c r="K25" s="40">
        <f t="shared" si="3"/>
        <v>0</v>
      </c>
      <c r="L25" s="41">
        <f t="shared" si="4"/>
        <v>0</v>
      </c>
    </row>
    <row r="26" spans="1:13" s="11" customFormat="1">
      <c r="A26" s="33">
        <v>17</v>
      </c>
      <c r="B26" s="34"/>
      <c r="C26" s="35"/>
      <c r="D26" s="36"/>
      <c r="E26" s="36"/>
      <c r="F26" s="37">
        <f t="shared" si="0"/>
        <v>0</v>
      </c>
      <c r="G26" s="36"/>
      <c r="H26" s="37">
        <f t="shared" si="1"/>
        <v>0</v>
      </c>
      <c r="I26" s="38"/>
      <c r="J26" s="39">
        <f t="shared" si="2"/>
        <v>0</v>
      </c>
      <c r="K26" s="40">
        <f t="shared" si="3"/>
        <v>0</v>
      </c>
      <c r="L26" s="41">
        <f t="shared" si="4"/>
        <v>0</v>
      </c>
    </row>
    <row r="27" spans="1:13" s="11" customFormat="1">
      <c r="A27" s="33">
        <v>18</v>
      </c>
      <c r="B27" s="34"/>
      <c r="C27" s="35"/>
      <c r="D27" s="36"/>
      <c r="E27" s="36"/>
      <c r="F27" s="37">
        <f t="shared" si="0"/>
        <v>0</v>
      </c>
      <c r="G27" s="36"/>
      <c r="H27" s="37">
        <f t="shared" si="1"/>
        <v>0</v>
      </c>
      <c r="I27" s="38"/>
      <c r="J27" s="39">
        <f t="shared" si="2"/>
        <v>0</v>
      </c>
      <c r="K27" s="40">
        <f t="shared" si="3"/>
        <v>0</v>
      </c>
      <c r="L27" s="41">
        <f t="shared" si="4"/>
        <v>0</v>
      </c>
    </row>
    <row r="28" spans="1:13" s="11" customFormat="1">
      <c r="A28" s="33">
        <v>19</v>
      </c>
      <c r="B28" s="34"/>
      <c r="C28" s="35"/>
      <c r="D28" s="36"/>
      <c r="E28" s="36"/>
      <c r="F28" s="37">
        <f t="shared" si="0"/>
        <v>0</v>
      </c>
      <c r="G28" s="36"/>
      <c r="H28" s="37">
        <f t="shared" si="1"/>
        <v>0</v>
      </c>
      <c r="I28" s="38"/>
      <c r="J28" s="39">
        <f t="shared" si="2"/>
        <v>0</v>
      </c>
      <c r="K28" s="40">
        <f t="shared" si="3"/>
        <v>0</v>
      </c>
      <c r="L28" s="41">
        <f t="shared" si="4"/>
        <v>0</v>
      </c>
    </row>
    <row r="29" spans="1:13" s="11" customFormat="1">
      <c r="A29" s="33">
        <v>20</v>
      </c>
      <c r="B29" s="34"/>
      <c r="C29" s="35"/>
      <c r="D29" s="36"/>
      <c r="E29" s="36"/>
      <c r="F29" s="37">
        <f t="shared" si="0"/>
        <v>0</v>
      </c>
      <c r="G29" s="36"/>
      <c r="H29" s="37">
        <f t="shared" si="1"/>
        <v>0</v>
      </c>
      <c r="I29" s="38"/>
      <c r="J29" s="39">
        <f t="shared" si="2"/>
        <v>0</v>
      </c>
      <c r="K29" s="40">
        <f t="shared" si="3"/>
        <v>0</v>
      </c>
      <c r="L29" s="41">
        <f t="shared" si="4"/>
        <v>0</v>
      </c>
    </row>
    <row r="30" spans="1:13" s="11" customFormat="1">
      <c r="A30" s="33">
        <v>21</v>
      </c>
      <c r="B30" s="34"/>
      <c r="C30" s="35"/>
      <c r="D30" s="36"/>
      <c r="E30" s="36"/>
      <c r="F30" s="37">
        <f t="shared" si="0"/>
        <v>0</v>
      </c>
      <c r="G30" s="36"/>
      <c r="H30" s="37">
        <f t="shared" si="1"/>
        <v>0</v>
      </c>
      <c r="I30" s="38"/>
      <c r="J30" s="39">
        <f t="shared" si="2"/>
        <v>0</v>
      </c>
      <c r="K30" s="40">
        <f t="shared" si="3"/>
        <v>0</v>
      </c>
      <c r="L30" s="41">
        <f t="shared" si="4"/>
        <v>0</v>
      </c>
    </row>
    <row r="31" spans="1:13" s="11" customFormat="1">
      <c r="A31" s="33">
        <v>22</v>
      </c>
      <c r="B31" s="43"/>
      <c r="C31" s="35"/>
      <c r="D31" s="36"/>
      <c r="E31" s="36"/>
      <c r="F31" s="37">
        <f t="shared" si="0"/>
        <v>0</v>
      </c>
      <c r="G31" s="36"/>
      <c r="H31" s="37">
        <f t="shared" si="1"/>
        <v>0</v>
      </c>
      <c r="I31" s="38"/>
      <c r="J31" s="39">
        <f t="shared" si="2"/>
        <v>0</v>
      </c>
      <c r="K31" s="40">
        <f t="shared" si="3"/>
        <v>0</v>
      </c>
      <c r="L31" s="41">
        <f t="shared" si="4"/>
        <v>0</v>
      </c>
    </row>
    <row r="32" spans="1:13" s="11" customFormat="1">
      <c r="A32" s="33">
        <v>23</v>
      </c>
      <c r="B32" s="43"/>
      <c r="C32" s="35"/>
      <c r="D32" s="36"/>
      <c r="E32" s="36"/>
      <c r="F32" s="37">
        <f t="shared" si="0"/>
        <v>0</v>
      </c>
      <c r="G32" s="36"/>
      <c r="H32" s="37">
        <f t="shared" si="1"/>
        <v>0</v>
      </c>
      <c r="I32" s="38"/>
      <c r="J32" s="39">
        <f t="shared" si="2"/>
        <v>0</v>
      </c>
      <c r="K32" s="40">
        <f t="shared" si="3"/>
        <v>0</v>
      </c>
      <c r="L32" s="41">
        <f t="shared" si="4"/>
        <v>0</v>
      </c>
    </row>
    <row r="33" spans="1:12" s="11" customFormat="1">
      <c r="A33" s="33">
        <v>24</v>
      </c>
      <c r="B33" s="43"/>
      <c r="C33" s="35"/>
      <c r="D33" s="36"/>
      <c r="E33" s="36"/>
      <c r="F33" s="37">
        <f t="shared" si="0"/>
        <v>0</v>
      </c>
      <c r="G33" s="36"/>
      <c r="H33" s="37">
        <f t="shared" si="1"/>
        <v>0</v>
      </c>
      <c r="I33" s="38"/>
      <c r="J33" s="39">
        <f t="shared" si="2"/>
        <v>0</v>
      </c>
      <c r="K33" s="40">
        <f t="shared" si="3"/>
        <v>0</v>
      </c>
      <c r="L33" s="41">
        <f t="shared" si="4"/>
        <v>0</v>
      </c>
    </row>
    <row r="34" spans="1:12" s="5" customFormat="1">
      <c r="A34" s="33">
        <v>25</v>
      </c>
      <c r="B34" s="43"/>
      <c r="C34" s="35"/>
      <c r="D34" s="36"/>
      <c r="E34" s="36"/>
      <c r="F34" s="37">
        <f t="shared" si="0"/>
        <v>0</v>
      </c>
      <c r="G34" s="36"/>
      <c r="H34" s="37">
        <f t="shared" si="1"/>
        <v>0</v>
      </c>
      <c r="I34" s="38"/>
      <c r="J34" s="39">
        <f t="shared" si="2"/>
        <v>0</v>
      </c>
      <c r="K34" s="40">
        <f t="shared" si="3"/>
        <v>0</v>
      </c>
      <c r="L34" s="41">
        <f t="shared" si="4"/>
        <v>0</v>
      </c>
    </row>
    <row r="35" spans="1:12" s="5" customFormat="1" ht="15.75" thickBot="1">
      <c r="A35" s="44" t="s">
        <v>31</v>
      </c>
      <c r="B35" s="45"/>
      <c r="C35" s="45"/>
      <c r="D35" s="45"/>
      <c r="E35" s="45"/>
      <c r="F35" s="45"/>
      <c r="G35" s="45"/>
      <c r="H35" s="45"/>
      <c r="I35" s="45"/>
      <c r="J35" s="46"/>
      <c r="K35" s="47">
        <f>SUM(K10:K34)</f>
        <v>0</v>
      </c>
      <c r="L35" s="48">
        <f>SUM(L10:L34)</f>
        <v>0</v>
      </c>
    </row>
    <row r="36" spans="1:12" s="5" customFormat="1">
      <c r="A36" s="49" t="s">
        <v>32</v>
      </c>
      <c r="D36" s="4"/>
      <c r="E36" s="4"/>
      <c r="F36" s="4"/>
      <c r="G36" s="4"/>
      <c r="H36" s="4"/>
      <c r="I36" s="9"/>
      <c r="J36" s="9"/>
      <c r="K36" s="9"/>
    </row>
    <row r="37" spans="1:12" s="5" customFormat="1">
      <c r="A37" s="4" t="s">
        <v>33</v>
      </c>
      <c r="B37" s="4"/>
      <c r="C37" s="4"/>
      <c r="D37" s="4"/>
      <c r="E37" s="4"/>
      <c r="F37" s="4"/>
      <c r="I37" s="9"/>
      <c r="J37" s="50">
        <f>ROUND(IF(OR(H5=2,H5=0),0,IF(2.4*K35&gt;160,160,2.4*K35)),0)</f>
        <v>0</v>
      </c>
      <c r="K37" s="15"/>
    </row>
    <row r="38" spans="1:12" s="5" customFormat="1">
      <c r="D38" s="4"/>
      <c r="E38" s="4"/>
      <c r="F38" s="4"/>
      <c r="G38" s="4"/>
      <c r="H38" s="4"/>
      <c r="I38" s="9"/>
    </row>
    <row r="39" spans="1:12" s="5" customFormat="1">
      <c r="A39" s="49" t="s">
        <v>34</v>
      </c>
      <c r="F39" s="4"/>
      <c r="G39" s="4"/>
      <c r="H39" s="4"/>
      <c r="I39" s="9"/>
    </row>
    <row r="40" spans="1:12" s="5" customFormat="1">
      <c r="A40" s="4" t="s">
        <v>35</v>
      </c>
      <c r="B40" s="4"/>
      <c r="C40" s="4"/>
      <c r="F40" s="4"/>
      <c r="G40" s="4"/>
      <c r="H40" s="4"/>
      <c r="I40" s="9"/>
      <c r="J40" s="50">
        <f>ROUND(IF(H5=1,0,IF(D5=0,0,IF((16*100*L35)/D5&gt;1600,1600,(16*100*L35)/D5))),0)</f>
        <v>0</v>
      </c>
      <c r="K40" s="15"/>
    </row>
    <row r="41" spans="1:12" s="5" customFormat="1">
      <c r="A41" s="4" t="s">
        <v>36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2" s="5" customForma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2" s="5" customForma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2" s="5" customForma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2" s="5" customForma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2" s="5" customForma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2" s="5" customForma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2" s="5" customForma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s="5" customForma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s="5" customForma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s="5" customForma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s="5" customForma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s="5" customForma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s="5" customForma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s="5" customForma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s="5" customForma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s="5" customForma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s="5" customForma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s="5" customForma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s="5" customForma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s="5" customForma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s="5" customForma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s="5" customForma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s="5" customForma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s="5" customForma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s="5" customForma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s="5" customForma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s="5" customForma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s="5" customForma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s="5" customForma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s="5" customForma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s="5" customForma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s="5" customForma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s="5" customForma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s="5" customForma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s="5" customForma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s="5" customForma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s="5" customForma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s="5" customForma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s="5" customForma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2" s="5" customForma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2" s="5" customForma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2" s="5" customForma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2" s="5" customForma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2" s="5" customForma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2" s="5" customForma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12"/>
    </row>
  </sheetData>
  <sheetProtection password="E530" sheet="1" objects="1" scenarios="1"/>
  <mergeCells count="9">
    <mergeCell ref="A35:J35"/>
    <mergeCell ref="A7:L7"/>
    <mergeCell ref="A8:A9"/>
    <mergeCell ref="B8:B9"/>
    <mergeCell ref="C8:C9"/>
    <mergeCell ref="I8:I9"/>
    <mergeCell ref="J8:J9"/>
    <mergeCell ref="K8:K9"/>
    <mergeCell ref="L8:L9"/>
  </mergeCells>
  <conditionalFormatting sqref="L10:L34 D10:H34">
    <cfRule type="expression" dxfId="2" priority="3" stopIfTrue="1">
      <formula>$H$5=1</formula>
    </cfRule>
  </conditionalFormatting>
  <conditionalFormatting sqref="L35">
    <cfRule type="expression" dxfId="1" priority="2" stopIfTrue="1">
      <formula>$H$5=1</formula>
    </cfRule>
  </conditionalFormatting>
  <conditionalFormatting sqref="K35">
    <cfRule type="expression" dxfId="0" priority="1" stopIfTrue="1">
      <formula>$H$5=2</formula>
    </cfRule>
  </conditionalFormatting>
  <dataValidations count="3">
    <dataValidation type="list" allowBlank="1" showInputMessage="1" showErrorMessage="1" sqref="I10:I34">
      <formula1>$M$14:$M$20</formula1>
    </dataValidation>
    <dataValidation type="list" allowBlank="1" showInputMessage="1" showErrorMessage="1" sqref="C10:C34">
      <formula1>$M$10:$M$11</formula1>
    </dataValidation>
    <dataValidation type="list" allowBlank="1" showInputMessage="1" showErrorMessage="1" sqref="K5 H5">
      <formula1>$M$12:$M$13</formula1>
    </dataValidation>
  </dataValidations>
  <pageMargins left="0.7" right="0.7" top="0.75" bottom="0.75" header="0.3" footer="0.3"/>
  <pageSetup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530Credit</vt:lpstr>
      <vt:lpstr>'530Credit'!Print_Titles</vt:lpstr>
    </vt:vector>
  </TitlesOfParts>
  <Company>ISO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i13359</dc:creator>
  <cp:lastModifiedBy>i13359</cp:lastModifiedBy>
  <dcterms:created xsi:type="dcterms:W3CDTF">2015-03-12T20:49:34Z</dcterms:created>
  <dcterms:modified xsi:type="dcterms:W3CDTF">2015-03-12T20:55:42Z</dcterms:modified>
</cp:coreProperties>
</file>