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13350" windowHeight="10395" tabRatio="599" firstSheet="3" activeTab="3"/>
  </bookViews>
  <sheets>
    <sheet name="Messung Seite 2" sheetId="1" state="hidden" r:id="rId1"/>
    <sheet name="Strukturdaten" sheetId="2" state="hidden" r:id="rId2"/>
    <sheet name="Preisvergleiche" sheetId="3" state="hidden" r:id="rId3"/>
    <sheet name="MeMi-Preise" sheetId="4" r:id="rId4"/>
    <sheet name="Blindstrom" sheetId="5" state="hidden" r:id="rId5"/>
    <sheet name="Monatsleistungspreis" sheetId="6" state="hidden" r:id="rId6"/>
    <sheet name="Netzdaten" sheetId="7" state="hidden" r:id="rId7"/>
    <sheet name="Anlage 9" sheetId="8" state="hidden" r:id="rId8"/>
  </sheets>
  <externalReferences>
    <externalReference r:id="rId11"/>
    <externalReference r:id="rId12"/>
  </externalReferences>
  <definedNames>
    <definedName name="A_SLP_Steigerung">'[2]gleichzkf'!$I$32</definedName>
    <definedName name="A_SVK_steigerung">'[2]gleichzkf'!$G$32</definedName>
    <definedName name="A_WV_steigerung">'[2]gleichzkf'!$E$32</definedName>
    <definedName name="Abr_TNG">'[2]gleichzkf'!$E$48</definedName>
    <definedName name="BD_SLP">'[2]gleichzkf'!$E$40</definedName>
    <definedName name="_xlnm.Print_Area" localSheetId="6">'Netzdaten'!$A$1:$G$27</definedName>
    <definedName name="euro" localSheetId="0">#REF!</definedName>
    <definedName name="Faktor_1_Hös">'[2]gleichzkf'!$C$3</definedName>
    <definedName name="Faktor_1_HS">'[2]gleichzkf'!$C$8</definedName>
    <definedName name="Faktor_1_MSNS">'[2]gleichzkf'!$C$13</definedName>
    <definedName name="Faktor_2_HöS">'[2]gleichzkf'!$C$4</definedName>
    <definedName name="Faktor_2_HS">'[2]gleichzkf'!$C$9</definedName>
    <definedName name="Faktor_2_MSNS">'[2]gleichzkf'!$C$14</definedName>
    <definedName name="Faktor_umsp">'[2]gleichzkf'!$C$18</definedName>
    <definedName name="gesetzt">'[2]gleichzkf'!$E$34</definedName>
    <definedName name="Grenze_1_HöS">'[2]gleichzkf'!$G$3</definedName>
    <definedName name="Grenze_1_HS">'[2]gleichzkf'!$G$8</definedName>
    <definedName name="Grenze_1_MSNS">'[2]gleichzkf'!$G$13</definedName>
    <definedName name="heiz_04">'[1]Tarifkunden Erlöse'!$B$79</definedName>
    <definedName name="heiz_20">'[1]Tarifkunden Erlöse'!$B$77</definedName>
    <definedName name="heiz_umsp">'[1]Tarifkunden Erlöse'!$B$78</definedName>
    <definedName name="heiz_var">'[2]gleichzkf'!$E$42</definedName>
    <definedName name="L_steigerung">'[2]gleichzkf'!$E$30</definedName>
    <definedName name="L_SVK_steigerung">'[2]gleichzkf'!$G$30</definedName>
    <definedName name="L_WV_steigerung">'[2]gleichzkf'!$E$30</definedName>
    <definedName name="mess_LGZ">'[2]gleichzkf'!$E$27</definedName>
    <definedName name="mess_SLP">'[2]gleichzkf'!$E$25</definedName>
    <definedName name="NWS">'[2]gleichzkf'!$E$38</definedName>
    <definedName name="P_dez_Steigerung">'[2]gleichzkf'!$K$30</definedName>
    <definedName name="P_SLP_Steigerung">'[2]gleichzkf'!$I$30</definedName>
    <definedName name="P_SVK_Steigerung">'[2]gleichzkf'!$G$30</definedName>
    <definedName name="P_WV_Steigerung">'[2]gleichzkf'!$E$30</definedName>
    <definedName name="Preis_TNG">'[2]gleichzkf'!$E$44</definedName>
    <definedName name="Risiko_heizung">'[2]gleichzkf'!$C$23</definedName>
    <definedName name="risiko_slp">'[2]gleichzkf'!$C$22</definedName>
    <definedName name="Schnittpunkt_HöS">'[2]gleichzkf'!$E$6</definedName>
    <definedName name="Schnittpunkt_HS">'[2]gleichzkf'!$E$11</definedName>
    <definedName name="Schnittpunkt_MSNS">'[2]gleichzkf'!$E$16</definedName>
    <definedName name="Umsp_110_getr">'[2]gleichzkf'!$E$52</definedName>
    <definedName name="Verg_Dez">'[2]gleichzkf'!$E$46</definedName>
    <definedName name="Zus_RHS">'[2]gleichzkf'!$E$50</definedName>
  </definedNames>
  <calcPr fullCalcOnLoad="1"/>
</workbook>
</file>

<file path=xl/comments2.xml><?xml version="1.0" encoding="utf-8"?>
<comments xmlns="http://schemas.openxmlformats.org/spreadsheetml/2006/main">
  <authors>
    <author>Durrieu Leila</author>
  </authors>
  <commentList>
    <comment ref="E25" authorId="0">
      <text>
        <r>
          <rPr>
            <b/>
            <sz val="8"/>
            <rFont val="Tahoma"/>
            <family val="2"/>
          </rPr>
          <t>Durrieu Leila:</t>
        </r>
        <r>
          <rPr>
            <sz val="8"/>
            <rFont val="Tahoma"/>
            <family val="2"/>
          </rPr>
          <t xml:space="preserve">
Abnahmedichte NS</t>
        </r>
      </text>
    </comment>
    <comment ref="G25" authorId="0">
      <text>
        <r>
          <rPr>
            <b/>
            <sz val="8"/>
            <rFont val="Tahoma"/>
            <family val="2"/>
          </rPr>
          <t>Durrieu Leila:</t>
        </r>
        <r>
          <rPr>
            <sz val="8"/>
            <rFont val="Tahoma"/>
            <family val="2"/>
          </rPr>
          <t xml:space="preserve">
bebaute Fläche 2004 (1.364 km² für 2003)</t>
        </r>
      </text>
    </comment>
  </commentList>
</comments>
</file>

<file path=xl/sharedStrings.xml><?xml version="1.0" encoding="utf-8"?>
<sst xmlns="http://schemas.openxmlformats.org/spreadsheetml/2006/main" count="285" uniqueCount="254">
  <si>
    <t>Preise für die Netznutzung -</t>
  </si>
  <si>
    <t>Arbeits-
preis</t>
  </si>
  <si>
    <t>Entnahmestelle</t>
  </si>
  <si>
    <t>Umspannung zur Hochspannung</t>
  </si>
  <si>
    <t>Hochspannungsnetz</t>
  </si>
  <si>
    <t>Umspannung zur Mittelspannung</t>
  </si>
  <si>
    <t>Mittelspannungsnetz</t>
  </si>
  <si>
    <t>Umspannung zur Niederspannung</t>
  </si>
  <si>
    <t>Niederspannungsnetz</t>
  </si>
  <si>
    <t>Mittelspannung</t>
  </si>
  <si>
    <t>Niederspannung</t>
  </si>
  <si>
    <t>Netto</t>
  </si>
  <si>
    <t>Messung</t>
  </si>
  <si>
    <t>spezifisch</t>
  </si>
  <si>
    <t>Umsp. nach 110 kV</t>
  </si>
  <si>
    <t>110-kV-Netz</t>
  </si>
  <si>
    <t>Umsp. nach 20 kV</t>
  </si>
  <si>
    <t>20-kV-Netz</t>
  </si>
  <si>
    <t>Umsp. nach 0,4 kV</t>
  </si>
  <si>
    <t xml:space="preserve">0,4-kV-Netz </t>
  </si>
  <si>
    <t xml:space="preserve">Tarifkunden ohne Risikozuschlag </t>
  </si>
  <si>
    <t>Risikozuschlag</t>
  </si>
  <si>
    <t>Gesamt</t>
  </si>
  <si>
    <t xml:space="preserve">Speicherheizung ohne Risikozuschlag </t>
  </si>
  <si>
    <t>EUR/kWa</t>
  </si>
  <si>
    <t>EUR/kW</t>
  </si>
  <si>
    <t>Leistungs-
preis
[EUR/kW]</t>
  </si>
  <si>
    <t>Arbeits-
preis
[ct/kWh]</t>
  </si>
  <si>
    <t>Ost/West</t>
  </si>
  <si>
    <t>[EW/km²]</t>
  </si>
  <si>
    <t>[MWh/km²]</t>
  </si>
  <si>
    <t>Verkabelungs-grad</t>
  </si>
  <si>
    <t>West</t>
  </si>
  <si>
    <r>
      <t xml:space="preserve">Einwohner-
dichte </t>
    </r>
    <r>
      <rPr>
        <b/>
        <vertAlign val="superscript"/>
        <sz val="12"/>
        <rFont val="Arial"/>
        <family val="2"/>
      </rPr>
      <t>1)</t>
    </r>
  </si>
  <si>
    <r>
      <t xml:space="preserve">Abnahme-
dichte </t>
    </r>
    <r>
      <rPr>
        <b/>
        <vertAlign val="superscript"/>
        <sz val="12"/>
        <rFont val="Arial"/>
        <family val="2"/>
      </rPr>
      <t>2)</t>
    </r>
  </si>
  <si>
    <t>Preisvergleich</t>
  </si>
  <si>
    <t>NS ohne Lastgangzählung</t>
  </si>
  <si>
    <t>1.700 kWh/a</t>
  </si>
  <si>
    <t>3.500 kWh/a</t>
  </si>
  <si>
    <t>30.000 kWh/a</t>
  </si>
  <si>
    <t>Lastprofilmodell</t>
  </si>
  <si>
    <t>NS mit Lastgangzählung</t>
  </si>
  <si>
    <t>Durchschnitt NS</t>
  </si>
  <si>
    <t>Durchschnitt MS</t>
  </si>
  <si>
    <t>Durchschnitt HS</t>
  </si>
  <si>
    <t xml:space="preserve">Spannungsebene </t>
  </si>
  <si>
    <t>Struktur und Netzdaten</t>
  </si>
  <si>
    <t>Anzahl der Netzanschlüsse (St.)</t>
  </si>
  <si>
    <t>HS</t>
  </si>
  <si>
    <t>MS</t>
  </si>
  <si>
    <t>NS</t>
  </si>
  <si>
    <t>entnommene Jahresarbeit der Netzkunden (GWh)</t>
  </si>
  <si>
    <t>Netzverluste je Spannungsebene (%)</t>
  </si>
  <si>
    <t>Stromkreislänge von Freileitungen (km)</t>
  </si>
  <si>
    <t>Stromkreislänge von Kabeln (km)</t>
  </si>
  <si>
    <r>
      <t>synthetisch</t>
    </r>
    <r>
      <rPr>
        <sz val="10"/>
        <rFont val="Arial"/>
        <family val="2"/>
      </rPr>
      <t xml:space="preserve">
(Werte inkl. 
Pauschalierungszuschlag)</t>
    </r>
  </si>
  <si>
    <t>MS mit Lastgangzählung</t>
  </si>
  <si>
    <t>HS mit Lastgangzählung</t>
  </si>
  <si>
    <t>Mittelspannung : Kunden MS+Kunden NS-Einsp NS</t>
  </si>
  <si>
    <t>Hochspannung : 
Kunden HS+Kunden MS+Kunden NS-Einsp NS-Einsp MS</t>
  </si>
  <si>
    <t>Belieferung erfolgt mittels synthetischer Lastprofile.</t>
  </si>
  <si>
    <t>Alle Angaben in Ct/kWh zuzüglich Konzessionsabgabe, Messung und Zähldatenbereitstellung, 
Umsatzsteuer und Mehrkosten gemäß KWK-G.</t>
  </si>
  <si>
    <t>5%
Niedrig</t>
  </si>
  <si>
    <t>72%
Mittel</t>
  </si>
  <si>
    <t>HWA1</t>
  </si>
  <si>
    <t>MWB2</t>
  </si>
  <si>
    <t>NWB3</t>
  </si>
  <si>
    <r>
      <t>1)</t>
    </r>
    <r>
      <rPr>
        <sz val="11"/>
        <rFont val="Arial"/>
        <family val="2"/>
      </rPr>
      <t xml:space="preserve"> Einwohnerdichte bezogen auf die besiedelte Fläche</t>
    </r>
  </si>
  <si>
    <r>
      <t>2)</t>
    </r>
    <r>
      <rPr>
        <sz val="11"/>
        <rFont val="Arial"/>
        <family val="2"/>
      </rPr>
      <t xml:space="preserve"> Abnahmedichte bezogen auf die Gesamtfläche </t>
    </r>
  </si>
  <si>
    <r>
      <t>Abnahmedichte MS bezogen auf km</t>
    </r>
    <r>
      <rPr>
        <vertAlign val="superscript"/>
        <sz val="12"/>
        <rFont val="Arial"/>
        <family val="2"/>
      </rPr>
      <t>2</t>
    </r>
  </si>
  <si>
    <r>
      <t>Abnahmedichte HS bezogen auf km</t>
    </r>
    <r>
      <rPr>
        <vertAlign val="superscript"/>
        <sz val="12"/>
        <rFont val="Arial"/>
        <family val="2"/>
      </rPr>
      <t>2</t>
    </r>
  </si>
  <si>
    <t xml:space="preserve">Bekanntgabe der Netznutzungsentgelte für typische Abnahmefälle
laut Verbändevereinbarung II+ (Stand: 1. Januar 2005) </t>
  </si>
  <si>
    <t>Zusätzliche Leistungen bei Lastgangzählung gegen Aufpreis:</t>
  </si>
  <si>
    <t xml:space="preserve">●
</t>
  </si>
  <si>
    <t>●</t>
  </si>
  <si>
    <t>jede weitere Messung je Übergabe (gleicher Ort)</t>
  </si>
  <si>
    <t>pro Messsatz für die Verwendung von speziellen Mittelspannungskombiwandlern</t>
  </si>
  <si>
    <t>für Impulsweitergabe pro Kunde bis 4 Kontakte</t>
  </si>
  <si>
    <t>Pauschale für Summierung vor Ort</t>
  </si>
  <si>
    <t>Davon abweichende Leistungen sind individuell zu vereinbaren!</t>
  </si>
  <si>
    <t>Umspannung HS/MS mit Lastgangzählung</t>
  </si>
  <si>
    <t>Umspannung MS/NS mit Lastgangzählung</t>
  </si>
  <si>
    <t>Umspannung HöS/HS mit Lastgangzählung</t>
  </si>
  <si>
    <t xml:space="preserve">Wärmepumpe ohne Risikozuschlag </t>
  </si>
  <si>
    <t>Durchschnitt Umsp. HöS/HS</t>
  </si>
  <si>
    <t>Durchschnitt Umsp. HS/MS</t>
  </si>
  <si>
    <t>Durchschnitt Umsp. MS/NS</t>
  </si>
  <si>
    <t>Niederspannung : Kunden NS</t>
  </si>
  <si>
    <t>Vorsicht hier auch Umspannung, 
nicht in Veröffentlichung übernehmen !!!!</t>
  </si>
  <si>
    <t xml:space="preserve">Aufschlag bei abweichender Spannungsebene von Entnahmestelle und Messung </t>
  </si>
  <si>
    <t>1.203
Mittel</t>
  </si>
  <si>
    <t>1.632
Niedrig</t>
  </si>
  <si>
    <t>60%
Mittel</t>
  </si>
  <si>
    <r>
      <t>4.019</t>
    </r>
    <r>
      <rPr>
        <sz val="12"/>
        <rFont val="Arial"/>
        <family val="2"/>
      </rPr>
      <t xml:space="preserve">
Hoch</t>
    </r>
  </si>
  <si>
    <r>
      <t>Einwohnerdichte NS bezogen auf km</t>
    </r>
    <r>
      <rPr>
        <sz val="14"/>
        <rFont val="Arial"/>
        <family val="2"/>
      </rPr>
      <t>²</t>
    </r>
  </si>
  <si>
    <r>
      <t xml:space="preserve">6595
</t>
    </r>
    <r>
      <rPr>
        <sz val="12"/>
        <rFont val="Arial"/>
        <family val="2"/>
      </rPr>
      <t>Hoch?</t>
    </r>
  </si>
  <si>
    <t>Preise zuzüglich Umsatzsteuer.</t>
  </si>
  <si>
    <t>Strukturdaten Stand 2005</t>
  </si>
  <si>
    <t>Netzdaten Stand 2005</t>
  </si>
  <si>
    <t>Anzahl Transformatoren</t>
  </si>
  <si>
    <t>Anzahl Entnahmestellen (Kunden)*</t>
  </si>
  <si>
    <t>Installierte Leistung der Umspannebenen (MVA)</t>
  </si>
  <si>
    <t>Menge der Verlustenergie (GWh)</t>
  </si>
  <si>
    <t>Preis der Verlustenergie (ct/kWh)</t>
  </si>
  <si>
    <t>Summenlast der Netzverluste (MW)</t>
  </si>
  <si>
    <t>zeitgleiche Jahreshöchstlast (MW)</t>
  </si>
  <si>
    <t>Höchstentnahmelast aus der vorgelagerten Netzebene (MW)</t>
  </si>
  <si>
    <t>Bezug aus der vorgelagerten Netzebene (GWh)</t>
  </si>
  <si>
    <t>Summenlast der Fahrplanprognose für Lastprofilkunden (MW)</t>
  </si>
  <si>
    <t>Summenlast der nicht leistungsgemessenen Kunden (MW)</t>
  </si>
  <si>
    <t>Summe aller Einspeisungen je Spannungsebene (MW)</t>
  </si>
  <si>
    <r>
      <t>geographische Fläche (km</t>
    </r>
    <r>
      <rPr>
        <vertAlign val="superscript"/>
        <sz val="12"/>
        <rFont val="Arial"/>
        <family val="2"/>
      </rPr>
      <t>2</t>
    </r>
    <r>
      <rPr>
        <sz val="12"/>
        <rFont val="Arial"/>
        <family val="2"/>
      </rPr>
      <t>)</t>
    </r>
  </si>
  <si>
    <t>versorgte Fläche  (km2)</t>
  </si>
  <si>
    <t xml:space="preserve"> Einwohnerzahl</t>
  </si>
  <si>
    <t>derzeit noch in Ermittlung</t>
  </si>
  <si>
    <t>* Entnahmestellen, bei denen der Heizstrom nicht über einen eigenen Zähler gemessen wird, sind als zwei kunden berücksichtigt.</t>
  </si>
  <si>
    <t>Historische Daten finden Sie in den "Preisen und Regelungen" des jeweiligen Folgejahres.</t>
  </si>
  <si>
    <t>ct/kWh</t>
  </si>
  <si>
    <t>Aufschlag 
ct/kWh</t>
  </si>
  <si>
    <t>Umsp.
HöS/HS</t>
  </si>
  <si>
    <t>Umsp.
HS/MS</t>
  </si>
  <si>
    <t>Umsp.
MS/NS</t>
  </si>
  <si>
    <r>
      <t>zusätzliche</t>
    </r>
    <r>
      <rPr>
        <sz val="14"/>
        <rFont val="Arial"/>
        <family val="2"/>
      </rPr>
      <t xml:space="preserve"> Datenbereitstellung pro Zählpunkt/Summenzählpunkt
(Zustellung an weitere Empfänger per E-Mail)</t>
    </r>
  </si>
  <si>
    <t>je Kundenanlage mit GSM-Zähldatenfernübertragung</t>
  </si>
  <si>
    <r>
      <t>monatliche </t>
    </r>
    <r>
      <rPr>
        <b/>
        <sz val="14"/>
        <rFont val="Arial"/>
        <family val="2"/>
      </rPr>
      <t>manuelle</t>
    </r>
    <r>
      <rPr>
        <sz val="14"/>
        <rFont val="Arial"/>
        <family val="2"/>
      </rPr>
      <t xml:space="preserve"> Auslesung (Lastgang Mittelspannung oder Niederspannung mit MDE)</t>
    </r>
  </si>
  <si>
    <t>je Kundenanlage
(Grundpreis und erste Messung pro Übergabe)</t>
  </si>
  <si>
    <t>&gt; 2500 h</t>
  </si>
  <si>
    <t>&lt; = 2500 h</t>
  </si>
  <si>
    <t>gültig ab 01.09.2006</t>
  </si>
  <si>
    <t>60 EUR/Jahr</t>
  </si>
  <si>
    <t>300 EUR/Jahr</t>
  </si>
  <si>
    <t>330 EUR/Jahr</t>
  </si>
  <si>
    <t>400 EUR/Jahr</t>
  </si>
  <si>
    <t>55 EUR/Jahr</t>
  </si>
  <si>
    <t>250 EUR/Jahr</t>
  </si>
  <si>
    <t>Im Rahmen der messtechnischen Erfassung wird monatlich der Teil der Blindarbeit, der 50 % der Wirkarbeit übersteigt, mit folgendem Arbeitspreis berechnet.</t>
  </si>
  <si>
    <t>ct/kvarh</t>
  </si>
  <si>
    <t>Preis für Blindstrom</t>
  </si>
  <si>
    <t>Üblicherweise befinden sich die Entnahmestelle und die Messung auf der gleichen Spannungsebene. Bei Abweichungen hiervon werden die bei der Messung nicht erfassten Verluste pauschal durch Aufschläge auf den jeweiligen Arbeitspreis der Netznutzung berücksi</t>
  </si>
  <si>
    <t>Leistungs-
preis
pro Monat</t>
  </si>
  <si>
    <t>Preise 2006</t>
  </si>
  <si>
    <t>Preise zuzüglich Entgelte für Messung und Abrechnung (Preisblatt 5), Mehrkosten gemäß KWK-G (Preisblatt 6), Konzessionsabgabe und Umsatzsteuer.</t>
  </si>
  <si>
    <t>Bei Kunden mit Lastgangzählung und einer zeitlich begrenzten
hohen Leistungsaufnahme (Monatsleistungspreis)</t>
  </si>
  <si>
    <t>Bei Kunden im Niederspannungsnetz ohne Lastgangzählung</t>
  </si>
  <si>
    <t>Abrechnung von Mehr-/Mindermengen</t>
  </si>
  <si>
    <t>Arbeitspreis für SLP-Kunden*</t>
  </si>
  <si>
    <t>Arbeitspreis für TLP-Kunden**</t>
  </si>
  <si>
    <t>Mehr-/Mindermengenpreise</t>
  </si>
  <si>
    <t xml:space="preserve">* SLP: Standardlastprofil </t>
  </si>
  <si>
    <t>** TLP: temperaturabhängiges Lastprofil</t>
  </si>
  <si>
    <t>von</t>
  </si>
  <si>
    <t>bis</t>
  </si>
  <si>
    <t>gültig ab 01.02.2007</t>
  </si>
  <si>
    <t>Anwendungszeitraum</t>
  </si>
  <si>
    <t>Mit diesen Preisen ist lediglich die Bereitstellung der 'mehr' oder 'minder' gelieferten Energiemengen abgegolten, die Netznutzung entsprechend der tatsächlich bezogenen Energie für diese Mengen wird separat mit der Netznutzungsabrechnung für die jeweilige Abnahmestelle abgerechnet.</t>
  </si>
  <si>
    <t>Die Mehr-/ Mindermengenpreise werden monatsweise ermittelt und gelten jeweils ab dem 6. Werktag eines Monats bis zum 5. Werktag des darauffolgenden Monats. Diese Preise gelten jeweils für die gemeinsam mit der Netznutzungsabrechnung erstellten Mehr-/ Mindermengenabrechnung, deren Abrechnungszeitraum in dem genannten Anwendungszeitraum enden.</t>
  </si>
  <si>
    <r>
      <t xml:space="preserve">1) </t>
    </r>
    <r>
      <rPr>
        <sz val="12"/>
        <rFont val="Arial"/>
        <family val="2"/>
      </rPr>
      <t>Bruttopreis inklusive Umsatzsteuer von 19%</t>
    </r>
  </si>
  <si>
    <r>
      <t xml:space="preserve">Brutto </t>
    </r>
    <r>
      <rPr>
        <b/>
        <vertAlign val="superscript"/>
        <sz val="12"/>
        <rFont val="Arial"/>
        <family val="2"/>
      </rPr>
      <t>1)</t>
    </r>
  </si>
  <si>
    <r>
      <t>Brutto</t>
    </r>
    <r>
      <rPr>
        <b/>
        <vertAlign val="superscript"/>
        <sz val="12"/>
        <rFont val="Arial"/>
        <family val="2"/>
      </rPr>
      <t xml:space="preserve"> 1)</t>
    </r>
  </si>
  <si>
    <t>6. WT im Mai.  2012</t>
  </si>
  <si>
    <t>5. WT im Jun. 2012</t>
  </si>
  <si>
    <t>6. WT im Jun.  2012</t>
  </si>
  <si>
    <t>5. WT im Jul. 2012</t>
  </si>
  <si>
    <t>6. WT im Jul.  2012</t>
  </si>
  <si>
    <t>5. WT im Aug. 2012</t>
  </si>
  <si>
    <t>6. WT im Aug.  2012</t>
  </si>
  <si>
    <t>5. WT im Sep. 2012</t>
  </si>
  <si>
    <t>6. WT im Sep.  2012</t>
  </si>
  <si>
    <t>5. WT im Okt. 2012</t>
  </si>
  <si>
    <t>6. WT im Okt.  2012</t>
  </si>
  <si>
    <t>5. WT im Nov. 2012</t>
  </si>
  <si>
    <t>6. WT im Nov.  2012</t>
  </si>
  <si>
    <t>5. WT im Dez. 2012</t>
  </si>
  <si>
    <t>6. WT im Dez.  2012</t>
  </si>
  <si>
    <t>5. WT im Jan. 2013</t>
  </si>
  <si>
    <t>5. WT im Feb. 2013</t>
  </si>
  <si>
    <t>6. WT im Jan.  2013</t>
  </si>
  <si>
    <t>6. WT im Feb.  2013</t>
  </si>
  <si>
    <t>5. WT im Mär. 2013</t>
  </si>
  <si>
    <t>6. WT im Mär.  2013</t>
  </si>
  <si>
    <t>5. WT im Apr. 2013</t>
  </si>
  <si>
    <t>6. WT im Apr.  2013</t>
  </si>
  <si>
    <t>5. WT im Mai. 2013</t>
  </si>
  <si>
    <t>6. WT im Mai.  2013</t>
  </si>
  <si>
    <t>5. WT im Jun. 2013</t>
  </si>
  <si>
    <t>6. WT im Jun.  2013</t>
  </si>
  <si>
    <t>5. WT im Jul. 2013</t>
  </si>
  <si>
    <t>6. WT im Jul.  2013</t>
  </si>
  <si>
    <t>5. WT im Aug. 2013</t>
  </si>
  <si>
    <t>6. WT im Aug.  2013</t>
  </si>
  <si>
    <t>5. WT im Sep. 2013</t>
  </si>
  <si>
    <t>6. WT im Sep.  2013</t>
  </si>
  <si>
    <t>5. WT im Okt. 2013</t>
  </si>
  <si>
    <t>6. WT im Okt.  2013</t>
  </si>
  <si>
    <t>5. WT im Nov. 2013</t>
  </si>
  <si>
    <t>6. WT im Nov.  2013</t>
  </si>
  <si>
    <t>5. WT im Dez. 2013</t>
  </si>
  <si>
    <t>6. WT im Dez.  2013</t>
  </si>
  <si>
    <t>Die Mehr-/Mindermengen gemäß § 13 Abs. 3 Strom NZV ergeben sich bei Abnahmestellen mit Standardlastprofil- (SLP) und temperaturabhängigen (TLP) Netznutzungsverträgen aus der Differenz zwischen der auf Basis einer Prognose vom Lieferanten bereitgestellten Energie und der vom Kunden tatsächlich bezogenen Energie. Eine Mehrmenge führt zu einer Vergütung an den Lieferanten, eine Mindermenge zu einer Nachverrechnung an den Lieferanten. Die Skalierung der Lastprofile wird von der Netze BW GmbH in der Regel anhand der Vorjahresverbräuche vorgegeben. Näheres hierzu regelt der Lieferantenrahmenvertrag.</t>
  </si>
  <si>
    <t>5. WT im Jan. 2014</t>
  </si>
  <si>
    <t>5. WT im Feb. 2014</t>
  </si>
  <si>
    <t>6. WT im Jan.  2014</t>
  </si>
  <si>
    <t>6. WT im Feb.  2014</t>
  </si>
  <si>
    <t>5. WT im Mär. 2014</t>
  </si>
  <si>
    <t>6. WT im Mär.  2014</t>
  </si>
  <si>
    <t>5. WT im Apr. 2014</t>
  </si>
  <si>
    <t>6. WT im Apr.  2014</t>
  </si>
  <si>
    <t>5. WT im Mai. 2014</t>
  </si>
  <si>
    <t>6. WT im Mai.  2014</t>
  </si>
  <si>
    <t>5. WT im Jun. 2014</t>
  </si>
  <si>
    <t>6. WT im Jun.  2014</t>
  </si>
  <si>
    <t>5. WT im Jul. 2014</t>
  </si>
  <si>
    <t>6. WT im Jul.  2014</t>
  </si>
  <si>
    <t>5. WT im Aug. 2014</t>
  </si>
  <si>
    <t>6. WT im Aug.  2014</t>
  </si>
  <si>
    <t>5. WT im Sep. 2014</t>
  </si>
  <si>
    <t>6. WT im Sep.  2014</t>
  </si>
  <si>
    <t>5. WT im Okt. 2014</t>
  </si>
  <si>
    <t>6. WT im Okt.  2014</t>
  </si>
  <si>
    <t>5. WT im Nov. 2014</t>
  </si>
  <si>
    <t>6. WT im Nov.  2014</t>
  </si>
  <si>
    <t>5. WT im Dez. 2014</t>
  </si>
  <si>
    <t>6. WT im Dez.  2014</t>
  </si>
  <si>
    <t>5. WT im Jan. 2015</t>
  </si>
  <si>
    <t>5. WT im Feb. 2015</t>
  </si>
  <si>
    <t>5. WT im Mär. 2015</t>
  </si>
  <si>
    <t>6. WT im Jan.  2015</t>
  </si>
  <si>
    <t>6. WT im Feb.  2015</t>
  </si>
  <si>
    <t>6. WT im Mär.  2015</t>
  </si>
  <si>
    <t>5. WT im Apr. 2015</t>
  </si>
  <si>
    <t>6. WT im Apr.  2015</t>
  </si>
  <si>
    <t>5. WT im Mai 2015</t>
  </si>
  <si>
    <t>6. WT im Mai  2015</t>
  </si>
  <si>
    <t>5. WT im Jun. 2015</t>
  </si>
  <si>
    <t>5. WT im Jul. 2015</t>
  </si>
  <si>
    <t>6. WT im Jul.  2015</t>
  </si>
  <si>
    <t>6. WT im Jun.  2015</t>
  </si>
  <si>
    <t>5. WT im Aug. 2015</t>
  </si>
  <si>
    <t>6. WT im Aug.  2015</t>
  </si>
  <si>
    <t>5. WT im Sept. 2015</t>
  </si>
  <si>
    <t>6. WT im Sept.  2015</t>
  </si>
  <si>
    <t>5. WT im Okt. 2015</t>
  </si>
  <si>
    <t>6. WT im Okt.  2015</t>
  </si>
  <si>
    <t>5. WT im Nov. 2015</t>
  </si>
  <si>
    <t>6. WT im Nov.  2015</t>
  </si>
  <si>
    <t>5. WT im Dez. 2015</t>
  </si>
  <si>
    <t>6. WT im Dez.  2015</t>
  </si>
  <si>
    <t>5. WT im Jan. 2016</t>
  </si>
  <si>
    <t>6. WT im Jan.  2016</t>
  </si>
  <si>
    <t>5. WT im Feb. 2016</t>
  </si>
  <si>
    <t>6. WT im Feb.  2016</t>
  </si>
  <si>
    <t>5. WT im Mär. 2016</t>
  </si>
  <si>
    <t>6. WT im Mär.  2016</t>
  </si>
  <si>
    <t>5. WT im Apr. 2016</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</si>
</sst>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quot;   &quot;"/>
    <numFmt numFmtId="170" formatCode="#,##0.00&quot;    &quot;"/>
    <numFmt numFmtId="171" formatCode="0.00&quot;                 &quot;"/>
    <numFmt numFmtId="172" formatCode="#,##0\ &quot;kWh&quot;"/>
    <numFmt numFmtId="173" formatCode="#,##0.00\ &quot;kWh&quot;"/>
    <numFmt numFmtId="174" formatCode="&quot;Ja&quot;;&quot;Ja&quot;;&quot;Nein&quot;"/>
    <numFmt numFmtId="175" formatCode="&quot;Wahr&quot;;&quot;Wahr&quot;;&quot;Falsch&quot;"/>
    <numFmt numFmtId="176" formatCode="&quot;Ein&quot;;&quot;Ein&quot;;&quot;Aus&quot;"/>
    <numFmt numFmtId="177" formatCode="[$€-2]\ #,##0.00_);[Red]\([$€-2]\ #,##0.00\)"/>
    <numFmt numFmtId="178" formatCode="#,##0.0"/>
    <numFmt numFmtId="179" formatCode="0.0000"/>
    <numFmt numFmtId="180" formatCode="#,##0&quot;  &quot;"/>
    <numFmt numFmtId="181" formatCode="#,##0.00&quot;  &quot;\ ;\-#,##0.00&quot;  &quot;\ "/>
    <numFmt numFmtId="182" formatCode="#,##0.00&quot;  &quot;_ ;\-#,##0.00&quot;  &quot;\ "/>
    <numFmt numFmtId="183" formatCode="&quot; &quot;#,##0.00_ &quot;  &quot;;\-#,##0.00&quot;  &quot;\ "/>
    <numFmt numFmtId="184" formatCode="0.00&quot;  &quot;"/>
    <numFmt numFmtId="185" formatCode="_-* #,##0\ _D_-;\-* #,##0\ _D_M_-;_-* &quot;-&quot;??\ _D_M_-;_-@_-"/>
    <numFmt numFmtId="186" formatCode="#,##0&quot;    GWh&quot;"/>
    <numFmt numFmtId="187" formatCode="0&quot;        &quot;"/>
    <numFmt numFmtId="188" formatCode="#,##0.00&quot; &quot;"/>
    <numFmt numFmtId="189" formatCode="0.000"/>
    <numFmt numFmtId="190" formatCode="#,##0\ &quot;DM&quot;;\-#,##0\ &quot;DM&quot;"/>
    <numFmt numFmtId="191" formatCode="#,##0\ &quot;DM&quot;;[Red]\-#,##0\ &quot;DM&quot;"/>
    <numFmt numFmtId="192" formatCode="#,##0.00\ &quot;DM&quot;;\-#,##0.00\ &quot;DM&quot;"/>
    <numFmt numFmtId="193" formatCode="#,##0.00\ &quot;DM&quot;;[Red]\-#,##0.00\ &quot;DM&quot;"/>
    <numFmt numFmtId="194" formatCode="#,##0.0&quot;  &quot;"/>
    <numFmt numFmtId="195" formatCode="#,##0.00&quot;  &quot;"/>
    <numFmt numFmtId="196" formatCode="0&quot; %  &quot;"/>
    <numFmt numFmtId="197" formatCode="#,##0.000&quot;  &quot;"/>
    <numFmt numFmtId="198" formatCode="0.0&quot;   &quot;"/>
    <numFmt numFmtId="199" formatCode="0.0&quot;   &quot;\+"/>
    <numFmt numFmtId="200" formatCode="#,##0.0&quot;    &quot;"/>
    <numFmt numFmtId="201" formatCode="#,##0.00000&quot;  &quot;"/>
    <numFmt numFmtId="202" formatCode="#,##0.0000&quot;  &quot;"/>
    <numFmt numFmtId="203" formatCode="#,##0.000&quot;    &quot;"/>
    <numFmt numFmtId="204" formatCode="#,##0.0000&quot;    &quot;"/>
    <numFmt numFmtId="205" formatCode="#,##0\ &quot;EUR&quot;;\-#,##0\ &quot;EUR&quot;"/>
    <numFmt numFmtId="206" formatCode="#,##0\ &quot;EUR&quot;;[Red]\-#,##0\ &quot;EUR&quot;"/>
    <numFmt numFmtId="207" formatCode="#,##0.00\ &quot;EUR&quot;;\-#,##0.00\ &quot;EUR&quot;"/>
    <numFmt numFmtId="208" formatCode="#,##0.00\ &quot;EUR&quot;;[Red]\-#,##0.00\ &quot;EUR&quot;"/>
    <numFmt numFmtId="209" formatCode="_-* #,##0\ &quot;EUR&quot;_-;\-* #,##0\ &quot;EUR&quot;_-;_-* &quot;-&quot;\ &quot;EUR&quot;_-;_-@_-"/>
    <numFmt numFmtId="210" formatCode="_-* #,##0\ _E_U_R_-;\-* #,##0\ _E_U_R_-;_-* &quot;-&quot;\ _E_U_R_-;_-@_-"/>
    <numFmt numFmtId="211" formatCode="_-* #,##0.00\ &quot;EUR&quot;_-;\-* #,##0.00\ &quot;EUR&quot;_-;_-* &quot;-&quot;??\ &quot;EUR&quot;_-;_-@_-"/>
    <numFmt numFmtId="212" formatCode="_-* #,##0.00\ _E_U_R_-;\-* #,##0.00\ _E_U_R_-;_-* &quot;-&quot;??\ _E_U_R_-;_-@_-"/>
    <numFmt numFmtId="213" formatCode="#,##0.0&quot;   &quot;;\-#,##0.0&quot;   &quot;;&quot;-        &quot;"/>
    <numFmt numFmtId="214" formatCode="0.000000"/>
    <numFmt numFmtId="215" formatCode="0.00000"/>
    <numFmt numFmtId="216" formatCode="#,##0&quot; h/a&quot;"/>
    <numFmt numFmtId="217" formatCode="0.000&quot;                 &quot;"/>
    <numFmt numFmtId="218" formatCode="mmm\ yyyy"/>
    <numFmt numFmtId="219" formatCode="dd/\ mmm\ yyyy"/>
  </numFmts>
  <fonts count="61">
    <font>
      <sz val="10"/>
      <name val="Arial"/>
      <family val="0"/>
    </font>
    <font>
      <b/>
      <sz val="10"/>
      <name val="Arial"/>
      <family val="0"/>
    </font>
    <font>
      <i/>
      <sz val="10"/>
      <name val="Arial"/>
      <family val="0"/>
    </font>
    <font>
      <b/>
      <i/>
      <sz val="10"/>
      <name val="Arial"/>
      <family val="0"/>
    </font>
    <font>
      <sz val="8"/>
      <name val="Arial"/>
      <family val="2"/>
    </font>
    <font>
      <sz val="16"/>
      <name val="Arial"/>
      <family val="2"/>
    </font>
    <font>
      <sz val="12"/>
      <name val="Arial"/>
      <family val="2"/>
    </font>
    <font>
      <b/>
      <sz val="14"/>
      <name val="Arial"/>
      <family val="2"/>
    </font>
    <font>
      <sz val="14"/>
      <name val="Arial"/>
      <family val="2"/>
    </font>
    <font>
      <i/>
      <sz val="12"/>
      <name val="Arial"/>
      <family val="2"/>
    </font>
    <font>
      <b/>
      <sz val="12"/>
      <name val="Arial"/>
      <family val="2"/>
    </font>
    <font>
      <sz val="11"/>
      <name val="Arial"/>
      <family val="2"/>
    </font>
    <font>
      <vertAlign val="superscript"/>
      <sz val="12"/>
      <name val="Arial"/>
      <family val="2"/>
    </font>
    <font>
      <b/>
      <sz val="11"/>
      <name val="Arial"/>
      <family val="2"/>
    </font>
    <font>
      <b/>
      <vertAlign val="superscript"/>
      <sz val="12"/>
      <name val="Arial"/>
      <family val="2"/>
    </font>
    <font>
      <b/>
      <sz val="16"/>
      <name val="Arial"/>
      <family val="2"/>
    </font>
    <font>
      <b/>
      <sz val="16"/>
      <color indexed="10"/>
      <name val="Arial"/>
      <family val="2"/>
    </font>
    <font>
      <sz val="12"/>
      <color indexed="10"/>
      <name val="Arial"/>
      <family val="2"/>
    </font>
    <font>
      <u val="single"/>
      <sz val="9"/>
      <color indexed="36"/>
      <name val="Arial"/>
      <family val="2"/>
    </font>
    <font>
      <u val="single"/>
      <sz val="9"/>
      <color indexed="12"/>
      <name val="Arial"/>
      <family val="2"/>
    </font>
    <font>
      <vertAlign val="superscript"/>
      <sz val="11"/>
      <name val="Arial"/>
      <family val="2"/>
    </font>
    <font>
      <vertAlign val="superscript"/>
      <sz val="14"/>
      <name val="Arial"/>
      <family val="2"/>
    </font>
    <font>
      <sz val="8"/>
      <name val="Tahoma"/>
      <family val="2"/>
    </font>
    <font>
      <b/>
      <sz val="8"/>
      <name val="Tahoma"/>
      <family val="2"/>
    </font>
    <font>
      <sz val="12"/>
      <color indexed="8"/>
      <name val="Arial"/>
      <family val="2"/>
    </font>
    <font>
      <sz val="7.5"/>
      <color indexed="8"/>
      <name val="Arial"/>
      <family val="2"/>
    </font>
    <font>
      <sz val="11"/>
      <color indexed="8"/>
      <name val="DIN-Regular"/>
      <family val="2"/>
    </font>
    <font>
      <sz val="11"/>
      <color indexed="9"/>
      <name val="DIN-Regular"/>
      <family val="2"/>
    </font>
    <font>
      <b/>
      <sz val="11"/>
      <color indexed="63"/>
      <name val="DIN-Regular"/>
      <family val="2"/>
    </font>
    <font>
      <b/>
      <sz val="11"/>
      <color indexed="10"/>
      <name val="DIN-Regular"/>
      <family val="2"/>
    </font>
    <font>
      <sz val="11"/>
      <color indexed="62"/>
      <name val="DIN-Regular"/>
      <family val="2"/>
    </font>
    <font>
      <b/>
      <sz val="11"/>
      <color indexed="8"/>
      <name val="DIN-Regular"/>
      <family val="2"/>
    </font>
    <font>
      <i/>
      <sz val="11"/>
      <color indexed="23"/>
      <name val="DIN-Regular"/>
      <family val="2"/>
    </font>
    <font>
      <sz val="11"/>
      <color indexed="17"/>
      <name val="DIN-Regular"/>
      <family val="2"/>
    </font>
    <font>
      <sz val="11"/>
      <color indexed="19"/>
      <name val="DIN-Regular"/>
      <family val="2"/>
    </font>
    <font>
      <sz val="11"/>
      <color indexed="20"/>
      <name val="DIN-Regular"/>
      <family val="2"/>
    </font>
    <font>
      <b/>
      <sz val="18"/>
      <color indexed="62"/>
      <name val="Cambria"/>
      <family val="2"/>
    </font>
    <font>
      <b/>
      <sz val="15"/>
      <color indexed="62"/>
      <name val="DIN-Regular"/>
      <family val="2"/>
    </font>
    <font>
      <b/>
      <sz val="13"/>
      <color indexed="62"/>
      <name val="DIN-Regular"/>
      <family val="2"/>
    </font>
    <font>
      <b/>
      <sz val="11"/>
      <color indexed="62"/>
      <name val="DIN-Regular"/>
      <family val="2"/>
    </font>
    <font>
      <sz val="11"/>
      <color indexed="10"/>
      <name val="DIN-Regular"/>
      <family val="2"/>
    </font>
    <font>
      <b/>
      <sz val="11"/>
      <color indexed="9"/>
      <name val="DIN-Regular"/>
      <family val="2"/>
    </font>
    <font>
      <sz val="13"/>
      <color indexed="8"/>
      <name val="DIN-Medium"/>
      <family val="0"/>
    </font>
    <font>
      <sz val="11"/>
      <color theme="1"/>
      <name val="DIN-Regular"/>
      <family val="2"/>
    </font>
    <font>
      <sz val="11"/>
      <color theme="0"/>
      <name val="DIN-Regular"/>
      <family val="2"/>
    </font>
    <font>
      <b/>
      <sz val="11"/>
      <color rgb="FF3F3F3F"/>
      <name val="DIN-Regular"/>
      <family val="2"/>
    </font>
    <font>
      <b/>
      <sz val="11"/>
      <color rgb="FFFA7D00"/>
      <name val="DIN-Regular"/>
      <family val="2"/>
    </font>
    <font>
      <sz val="11"/>
      <color rgb="FF3F3F76"/>
      <name val="DIN-Regular"/>
      <family val="2"/>
    </font>
    <font>
      <b/>
      <sz val="11"/>
      <color theme="1"/>
      <name val="DIN-Regular"/>
      <family val="2"/>
    </font>
    <font>
      <i/>
      <sz val="11"/>
      <color rgb="FF7F7F7F"/>
      <name val="DIN-Regular"/>
      <family val="2"/>
    </font>
    <font>
      <sz val="11"/>
      <color rgb="FF006100"/>
      <name val="DIN-Regular"/>
      <family val="2"/>
    </font>
    <font>
      <sz val="11"/>
      <color rgb="FF9C6500"/>
      <name val="DIN-Regular"/>
      <family val="2"/>
    </font>
    <font>
      <sz val="11"/>
      <color rgb="FF9C0006"/>
      <name val="DIN-Regular"/>
      <family val="2"/>
    </font>
    <font>
      <b/>
      <sz val="18"/>
      <color theme="3"/>
      <name val="Cambria"/>
      <family val="2"/>
    </font>
    <font>
      <b/>
      <sz val="15"/>
      <color theme="3"/>
      <name val="DIN-Regular"/>
      <family val="2"/>
    </font>
    <font>
      <b/>
      <sz val="13"/>
      <color theme="3"/>
      <name val="DIN-Regular"/>
      <family val="2"/>
    </font>
    <font>
      <b/>
      <sz val="11"/>
      <color theme="3"/>
      <name val="DIN-Regular"/>
      <family val="2"/>
    </font>
    <font>
      <sz val="11"/>
      <color rgb="FFFA7D00"/>
      <name val="DIN-Regular"/>
      <family val="2"/>
    </font>
    <font>
      <sz val="11"/>
      <color rgb="FFFF0000"/>
      <name val="DIN-Regular"/>
      <family val="2"/>
    </font>
    <font>
      <b/>
      <sz val="11"/>
      <color theme="0"/>
      <name val="DIN-Regular"/>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theme="0"/>
        <bgColor indexed="64"/>
      </patternFill>
    </fill>
    <fill>
      <patternFill patternType="solid">
        <fgColor indexed="13"/>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style="medium"/>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style="medium"/>
      <right style="thin"/>
      <top style="medium"/>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hair"/>
      <bottom style="mediu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color indexed="63"/>
      </bottom>
    </border>
    <border>
      <left style="thin"/>
      <right style="medium"/>
      <top style="hair"/>
      <bottom style="medium"/>
    </border>
    <border>
      <left>
        <color indexed="63"/>
      </left>
      <right>
        <color indexed="63"/>
      </right>
      <top>
        <color indexed="63"/>
      </top>
      <bottom style="medium"/>
    </border>
    <border>
      <left>
        <color indexed="63"/>
      </left>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18" fillId="0" borderId="0" applyNumberFormat="0" applyFill="0" applyBorder="0" applyAlignment="0" applyProtection="0"/>
    <xf numFmtId="165"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19" fillId="0" borderId="0" applyNumberFormat="0" applyFill="0" applyBorder="0" applyAlignment="0" applyProtection="0"/>
    <xf numFmtId="167"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4" fillId="0" borderId="0">
      <alignment vertical="center"/>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09">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vertical="center" wrapText="1"/>
    </xf>
    <xf numFmtId="0" fontId="8" fillId="0" borderId="0" xfId="0" applyFont="1" applyAlignment="1">
      <alignment vertical="center"/>
    </xf>
    <xf numFmtId="0" fontId="10" fillId="33" borderId="11" xfId="0" applyFont="1" applyFill="1" applyBorder="1" applyAlignment="1">
      <alignment horizontal="left" vertical="center" indent="1"/>
    </xf>
    <xf numFmtId="0" fontId="10" fillId="33" borderId="12"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3" xfId="0" applyFont="1" applyFill="1" applyBorder="1" applyAlignment="1">
      <alignment horizontal="left" vertical="center" indent="1"/>
    </xf>
    <xf numFmtId="0" fontId="10" fillId="33" borderId="14"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6" fillId="0" borderId="0" xfId="0" applyFont="1" applyAlignment="1">
      <alignment horizontal="left" indent="1"/>
    </xf>
    <xf numFmtId="0" fontId="6" fillId="0" borderId="15" xfId="0" applyFont="1" applyBorder="1" applyAlignment="1">
      <alignment horizontal="left" vertical="center" indent="1"/>
    </xf>
    <xf numFmtId="0" fontId="6" fillId="0" borderId="15" xfId="0" applyFont="1" applyFill="1" applyBorder="1" applyAlignment="1">
      <alignment horizontal="left" vertical="center" indent="1"/>
    </xf>
    <xf numFmtId="0" fontId="6" fillId="0" borderId="16" xfId="0" applyFont="1" applyFill="1" applyBorder="1" applyAlignment="1">
      <alignment horizontal="left" vertical="center" indent="1"/>
    </xf>
    <xf numFmtId="171" fontId="6" fillId="0" borderId="16" xfId="0" applyNumberFormat="1" applyFont="1" applyFill="1" applyBorder="1" applyAlignment="1">
      <alignment horizontal="right" vertical="center"/>
    </xf>
    <xf numFmtId="0" fontId="10" fillId="0" borderId="0" xfId="0" applyFont="1" applyAlignment="1">
      <alignment vertical="center"/>
    </xf>
    <xf numFmtId="0" fontId="11" fillId="0" borderId="0" xfId="0" applyFont="1" applyAlignment="1">
      <alignment/>
    </xf>
    <xf numFmtId="0" fontId="11" fillId="0" borderId="0" xfId="0" applyFont="1" applyAlignment="1">
      <alignment vertical="center"/>
    </xf>
    <xf numFmtId="0" fontId="12" fillId="0" borderId="0" xfId="0" applyFont="1" applyAlignment="1">
      <alignment wrapText="1"/>
    </xf>
    <xf numFmtId="0" fontId="12" fillId="0" borderId="0" xfId="0" applyFont="1" applyAlignment="1">
      <alignment horizontal="left" wrapText="1"/>
    </xf>
    <xf numFmtId="0" fontId="6" fillId="0" borderId="16" xfId="0" applyFont="1" applyBorder="1" applyAlignment="1">
      <alignment horizontal="left" vertical="center" indent="1"/>
    </xf>
    <xf numFmtId="2" fontId="6" fillId="0" borderId="16" xfId="0" applyNumberFormat="1" applyFont="1" applyBorder="1" applyAlignment="1">
      <alignment horizontal="center" vertical="center"/>
    </xf>
    <xf numFmtId="0" fontId="6" fillId="0" borderId="0" xfId="0" applyFont="1" applyBorder="1" applyAlignment="1">
      <alignment horizontal="left" vertical="center" indent="1"/>
    </xf>
    <xf numFmtId="2" fontId="6" fillId="0" borderId="0" xfId="0" applyNumberFormat="1" applyFont="1" applyBorder="1" applyAlignment="1">
      <alignment horizontal="center" vertical="center"/>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2" fontId="6" fillId="0" borderId="19" xfId="0" applyNumberFormat="1" applyFont="1" applyBorder="1" applyAlignment="1">
      <alignment horizontal="center" vertical="center"/>
    </xf>
    <xf numFmtId="2" fontId="6" fillId="0" borderId="15" xfId="0" applyNumberFormat="1" applyFont="1" applyBorder="1" applyAlignment="1">
      <alignment horizontal="center" vertical="center"/>
    </xf>
    <xf numFmtId="0" fontId="12" fillId="0" borderId="0" xfId="0" applyFont="1" applyAlignment="1">
      <alignment vertical="center"/>
    </xf>
    <xf numFmtId="0" fontId="6" fillId="0" borderId="0" xfId="0" applyFont="1" applyBorder="1" applyAlignment="1">
      <alignment vertical="center"/>
    </xf>
    <xf numFmtId="0" fontId="6" fillId="0" borderId="19" xfId="0" applyFont="1" applyBorder="1" applyAlignment="1">
      <alignment horizontal="left" vertical="center" indent="1"/>
    </xf>
    <xf numFmtId="3" fontId="6" fillId="0" borderId="15" xfId="0" applyNumberFormat="1" applyFont="1" applyBorder="1" applyAlignment="1">
      <alignment horizontal="center" vertical="center"/>
    </xf>
    <xf numFmtId="0" fontId="10" fillId="33" borderId="18" xfId="0" applyFont="1" applyFill="1" applyBorder="1" applyAlignment="1">
      <alignment horizontal="left" vertical="center" indent="1"/>
    </xf>
    <xf numFmtId="0" fontId="15" fillId="0" borderId="0" xfId="53" applyFont="1">
      <alignment vertical="center"/>
      <protection/>
    </xf>
    <xf numFmtId="0" fontId="0" fillId="0" borderId="0" xfId="53" applyFont="1">
      <alignment vertical="center"/>
      <protection/>
    </xf>
    <xf numFmtId="0" fontId="6" fillId="0" borderId="12" xfId="53" applyFont="1" applyBorder="1">
      <alignment vertical="center"/>
      <protection/>
    </xf>
    <xf numFmtId="0" fontId="6" fillId="0" borderId="0" xfId="53" applyFont="1">
      <alignment vertical="center"/>
      <protection/>
    </xf>
    <xf numFmtId="0" fontId="6" fillId="0" borderId="13" xfId="53" applyFont="1" applyBorder="1">
      <alignment vertical="center"/>
      <protection/>
    </xf>
    <xf numFmtId="0" fontId="6" fillId="0" borderId="0" xfId="53" applyFont="1" applyAlignment="1">
      <alignment horizontal="center" vertical="center"/>
      <protection/>
    </xf>
    <xf numFmtId="170" fontId="6" fillId="0" borderId="0" xfId="53" applyNumberFormat="1" applyFont="1" applyAlignment="1">
      <alignment vertical="center"/>
      <protection/>
    </xf>
    <xf numFmtId="0" fontId="6" fillId="0" borderId="0" xfId="53" applyFont="1" applyAlignment="1">
      <alignment vertical="center"/>
      <protection/>
    </xf>
    <xf numFmtId="0" fontId="1" fillId="0" borderId="20" xfId="53" applyFont="1" applyFill="1" applyBorder="1" applyAlignment="1">
      <alignment horizontal="left" vertical="center" indent="1"/>
      <protection/>
    </xf>
    <xf numFmtId="0" fontId="1" fillId="0" borderId="21" xfId="53" applyFont="1" applyFill="1" applyBorder="1" applyAlignment="1">
      <alignment horizontal="left" vertical="center" indent="1"/>
      <protection/>
    </xf>
    <xf numFmtId="0" fontId="1" fillId="0" borderId="11" xfId="53" applyFont="1" applyFill="1" applyBorder="1" applyAlignment="1">
      <alignment horizontal="left" vertical="center" indent="1"/>
      <protection/>
    </xf>
    <xf numFmtId="0" fontId="1" fillId="0" borderId="12" xfId="53" applyFont="1" applyFill="1" applyBorder="1" applyAlignment="1">
      <alignment horizontal="left" vertical="center" indent="1"/>
      <protection/>
    </xf>
    <xf numFmtId="0" fontId="1" fillId="0" borderId="22" xfId="53" applyFont="1" applyFill="1" applyBorder="1" applyAlignment="1">
      <alignment horizontal="left" vertical="center" indent="1"/>
      <protection/>
    </xf>
    <xf numFmtId="170" fontId="6" fillId="0" borderId="23" xfId="53" applyNumberFormat="1" applyFont="1" applyBorder="1" applyAlignment="1">
      <alignment vertical="center"/>
      <protection/>
    </xf>
    <xf numFmtId="0" fontId="1" fillId="0" borderId="24" xfId="53" applyFont="1" applyFill="1" applyBorder="1" applyAlignment="1">
      <alignment horizontal="left" vertical="center" indent="1"/>
      <protection/>
    </xf>
    <xf numFmtId="0" fontId="1" fillId="0" borderId="25" xfId="53" applyFont="1" applyFill="1" applyBorder="1" applyAlignment="1">
      <alignment horizontal="left" vertical="center" indent="1"/>
      <protection/>
    </xf>
    <xf numFmtId="0" fontId="1" fillId="0" borderId="26" xfId="53" applyFont="1" applyFill="1" applyBorder="1" applyAlignment="1">
      <alignment horizontal="left" vertical="center" indent="1"/>
      <protection/>
    </xf>
    <xf numFmtId="170" fontId="6" fillId="0" borderId="27" xfId="53" applyNumberFormat="1" applyFont="1" applyBorder="1" applyAlignment="1">
      <alignment vertical="center"/>
      <protection/>
    </xf>
    <xf numFmtId="0" fontId="1" fillId="0" borderId="19" xfId="53" applyFont="1" applyFill="1" applyBorder="1" applyAlignment="1">
      <alignment horizontal="left" vertical="center" indent="1"/>
      <protection/>
    </xf>
    <xf numFmtId="0" fontId="1" fillId="0" borderId="16" xfId="53" applyFont="1" applyFill="1" applyBorder="1" applyAlignment="1">
      <alignment horizontal="left" vertical="center" indent="1"/>
      <protection/>
    </xf>
    <xf numFmtId="0" fontId="1" fillId="0" borderId="28" xfId="53" applyFont="1" applyFill="1" applyBorder="1" applyAlignment="1">
      <alignment horizontal="left" vertical="center" indent="1"/>
      <protection/>
    </xf>
    <xf numFmtId="170" fontId="6" fillId="0" borderId="29" xfId="53" applyNumberFormat="1" applyFont="1" applyBorder="1" applyAlignment="1">
      <alignment vertical="center"/>
      <protection/>
    </xf>
    <xf numFmtId="0" fontId="5" fillId="0" borderId="0" xfId="0" applyFont="1" applyAlignment="1">
      <alignment/>
    </xf>
    <xf numFmtId="0" fontId="15" fillId="0" borderId="0" xfId="0" applyFont="1" applyAlignment="1">
      <alignment/>
    </xf>
    <xf numFmtId="0" fontId="5" fillId="0" borderId="0" xfId="0" applyFont="1" applyAlignment="1">
      <alignment horizontal="right"/>
    </xf>
    <xf numFmtId="0" fontId="10" fillId="33" borderId="15" xfId="0" applyFont="1" applyFill="1" applyBorder="1" applyAlignment="1">
      <alignment horizontal="left" vertical="center" wrapText="1" indent="1"/>
    </xf>
    <xf numFmtId="0" fontId="10" fillId="33" borderId="15" xfId="0" applyFont="1" applyFill="1" applyBorder="1" applyAlignment="1">
      <alignment horizontal="center" vertical="center" wrapText="1"/>
    </xf>
    <xf numFmtId="0" fontId="15" fillId="0" borderId="0" xfId="53" applyFont="1" applyAlignment="1">
      <alignment horizontal="center" vertical="center" wrapText="1"/>
      <protection/>
    </xf>
    <xf numFmtId="0" fontId="1" fillId="0" borderId="30" xfId="53" applyFont="1" applyFill="1" applyBorder="1" applyAlignment="1">
      <alignment horizontal="centerContinuous" vertical="center" wrapText="1"/>
      <protection/>
    </xf>
    <xf numFmtId="0" fontId="10" fillId="0" borderId="12" xfId="53" applyFont="1" applyBorder="1" applyAlignment="1">
      <alignment horizontal="center" vertical="center"/>
      <protection/>
    </xf>
    <xf numFmtId="0" fontId="1" fillId="0" borderId="31" xfId="53" applyFont="1" applyFill="1" applyBorder="1" applyAlignment="1">
      <alignment horizontal="center" vertical="center" wrapText="1"/>
      <protection/>
    </xf>
    <xf numFmtId="170" fontId="10" fillId="0" borderId="32" xfId="53" applyNumberFormat="1" applyFont="1" applyFill="1" applyBorder="1" applyAlignment="1">
      <alignment vertical="center"/>
      <protection/>
    </xf>
    <xf numFmtId="170" fontId="10" fillId="0" borderId="33" xfId="53" applyNumberFormat="1" applyFont="1" applyFill="1" applyBorder="1" applyAlignment="1">
      <alignment vertical="center"/>
      <protection/>
    </xf>
    <xf numFmtId="170" fontId="10" fillId="0" borderId="34" xfId="53" applyNumberFormat="1" applyFont="1" applyFill="1" applyBorder="1" applyAlignment="1">
      <alignment vertical="center"/>
      <protection/>
    </xf>
    <xf numFmtId="170" fontId="10" fillId="0" borderId="35" xfId="53" applyNumberFormat="1" applyFont="1" applyFill="1" applyBorder="1" applyAlignment="1">
      <alignment vertical="center"/>
      <protection/>
    </xf>
    <xf numFmtId="170" fontId="10" fillId="0" borderId="36" xfId="53" applyNumberFormat="1" applyFont="1" applyFill="1" applyBorder="1" applyAlignment="1">
      <alignment vertical="center"/>
      <protection/>
    </xf>
    <xf numFmtId="170" fontId="10" fillId="0" borderId="37" xfId="53" applyNumberFormat="1" applyFont="1" applyFill="1" applyBorder="1" applyAlignment="1">
      <alignment vertical="center"/>
      <protection/>
    </xf>
    <xf numFmtId="170" fontId="10" fillId="0" borderId="31" xfId="53" applyNumberFormat="1" applyFont="1" applyFill="1" applyBorder="1" applyAlignment="1">
      <alignment vertical="center"/>
      <protection/>
    </xf>
    <xf numFmtId="0" fontId="0" fillId="0" borderId="0" xfId="53" applyFont="1" applyFill="1">
      <alignment vertical="center"/>
      <protection/>
    </xf>
    <xf numFmtId="0" fontId="1" fillId="0" borderId="15" xfId="53" applyFont="1" applyFill="1" applyBorder="1" applyAlignment="1">
      <alignment horizontal="centerContinuous" vertical="center" wrapText="1"/>
      <protection/>
    </xf>
    <xf numFmtId="0" fontId="1" fillId="0" borderId="0" xfId="53" applyFont="1" applyAlignment="1">
      <alignment horizontal="center" vertical="center" wrapText="1"/>
      <protection/>
    </xf>
    <xf numFmtId="2" fontId="4" fillId="0" borderId="0" xfId="53" applyNumberFormat="1" applyFont="1" applyAlignment="1">
      <alignment vertical="center"/>
      <protection/>
    </xf>
    <xf numFmtId="0" fontId="6" fillId="0" borderId="0" xfId="0" applyFont="1" applyAlignment="1">
      <alignment vertical="center" wrapText="1"/>
    </xf>
    <xf numFmtId="0" fontId="15" fillId="0" borderId="0" xfId="0" applyFont="1" applyAlignment="1">
      <alignment vertical="center" wrapText="1"/>
    </xf>
    <xf numFmtId="0" fontId="10" fillId="33" borderId="10"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6" fillId="0" borderId="38" xfId="0" applyFont="1" applyFill="1" applyBorder="1" applyAlignment="1">
      <alignment horizontal="left" vertical="center" indent="1"/>
    </xf>
    <xf numFmtId="171" fontId="6" fillId="0" borderId="38" xfId="0" applyNumberFormat="1" applyFont="1" applyFill="1" applyBorder="1" applyAlignment="1">
      <alignment horizontal="right" vertical="center"/>
    </xf>
    <xf numFmtId="1" fontId="6" fillId="0" borderId="19" xfId="0" applyNumberFormat="1" applyFont="1" applyBorder="1" applyAlignment="1">
      <alignment horizontal="center" vertical="center"/>
    </xf>
    <xf numFmtId="1" fontId="6" fillId="0" borderId="16" xfId="0" applyNumberFormat="1" applyFont="1" applyFill="1" applyBorder="1" applyAlignment="1">
      <alignment horizontal="right" vertical="center"/>
    </xf>
    <xf numFmtId="0" fontId="15" fillId="0" borderId="0" xfId="0" applyFont="1" applyAlignment="1">
      <alignment vertical="center"/>
    </xf>
    <xf numFmtId="0" fontId="5" fillId="0" borderId="38" xfId="0" applyFont="1" applyBorder="1" applyAlignment="1">
      <alignment vertical="center"/>
    </xf>
    <xf numFmtId="0" fontId="10" fillId="0" borderId="19" xfId="0" applyFont="1" applyFill="1" applyBorder="1" applyAlignment="1">
      <alignment horizontal="center" vertical="center" wrapText="1"/>
    </xf>
    <xf numFmtId="0" fontId="6" fillId="0" borderId="0" xfId="0" applyFont="1" applyFill="1" applyBorder="1" applyAlignment="1">
      <alignment horizontal="left" vertical="center" indent="1"/>
    </xf>
    <xf numFmtId="171" fontId="6"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15" fillId="0" borderId="15" xfId="0" applyFont="1" applyBorder="1" applyAlignment="1">
      <alignment vertical="center"/>
    </xf>
    <xf numFmtId="0" fontId="5" fillId="0" borderId="15" xfId="0" applyFont="1" applyBorder="1" applyAlignment="1">
      <alignment vertical="center"/>
    </xf>
    <xf numFmtId="0" fontId="6" fillId="0" borderId="10" xfId="0" applyFont="1" applyBorder="1" applyAlignment="1">
      <alignment vertical="center"/>
    </xf>
    <xf numFmtId="0" fontId="10" fillId="0" borderId="0" xfId="0" applyFont="1" applyFill="1" applyBorder="1" applyAlignment="1">
      <alignment horizontal="center" vertical="center"/>
    </xf>
    <xf numFmtId="0" fontId="6" fillId="0" borderId="38" xfId="0" applyFont="1" applyBorder="1" applyAlignment="1">
      <alignment vertical="center"/>
    </xf>
    <xf numFmtId="0" fontId="6" fillId="0" borderId="0" xfId="0" applyFont="1" applyAlignment="1">
      <alignment horizontal="left" vertical="center" indent="1"/>
    </xf>
    <xf numFmtId="169" fontId="0" fillId="0" borderId="0" xfId="0" applyNumberFormat="1" applyFont="1" applyAlignment="1">
      <alignment vertical="center"/>
    </xf>
    <xf numFmtId="3" fontId="6" fillId="0" borderId="19" xfId="0" applyNumberFormat="1" applyFont="1" applyBorder="1" applyAlignment="1">
      <alignment horizontal="center" vertical="center" wrapText="1"/>
    </xf>
    <xf numFmtId="9" fontId="6" fillId="0" borderId="19" xfId="51" applyFont="1" applyBorder="1" applyAlignment="1">
      <alignment horizontal="center" vertical="center" wrapText="1"/>
    </xf>
    <xf numFmtId="0" fontId="13" fillId="0" borderId="15" xfId="0" applyFont="1" applyFill="1" applyBorder="1" applyAlignment="1">
      <alignment horizontal="center"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wrapText="1"/>
    </xf>
    <xf numFmtId="3" fontId="6" fillId="0" borderId="0" xfId="0" applyNumberFormat="1" applyFont="1" applyAlignment="1">
      <alignment/>
    </xf>
    <xf numFmtId="3" fontId="6" fillId="0" borderId="0" xfId="0" applyNumberFormat="1" applyFont="1" applyAlignment="1">
      <alignment vertical="center"/>
    </xf>
    <xf numFmtId="0" fontId="10" fillId="33" borderId="15" xfId="0" applyFont="1" applyFill="1" applyBorder="1" applyAlignment="1">
      <alignment horizontal="center" vertical="center"/>
    </xf>
    <xf numFmtId="0" fontId="6" fillId="33" borderId="15" xfId="0" applyFont="1" applyFill="1" applyBorder="1" applyAlignment="1">
      <alignment horizontal="left" vertical="center" indent="1"/>
    </xf>
    <xf numFmtId="0" fontId="6" fillId="33" borderId="15" xfId="0" applyFont="1" applyFill="1" applyBorder="1" applyAlignment="1">
      <alignment horizontal="left" vertical="center" wrapText="1" indent="1"/>
    </xf>
    <xf numFmtId="0" fontId="16" fillId="0" borderId="0" xfId="0" applyFont="1" applyAlignment="1">
      <alignment vertical="center"/>
    </xf>
    <xf numFmtId="0" fontId="17" fillId="0" borderId="0" xfId="0" applyFont="1" applyAlignment="1">
      <alignment/>
    </xf>
    <xf numFmtId="2" fontId="10" fillId="0" borderId="15" xfId="0" applyNumberFormat="1" applyFont="1" applyFill="1" applyBorder="1" applyAlignment="1">
      <alignment horizontal="center" vertical="center" wrapText="1"/>
    </xf>
    <xf numFmtId="0" fontId="20" fillId="0" borderId="0" xfId="0" applyFont="1" applyAlignment="1">
      <alignment vertical="center"/>
    </xf>
    <xf numFmtId="0" fontId="8" fillId="0" borderId="0" xfId="0" applyFont="1" applyAlignment="1">
      <alignment/>
    </xf>
    <xf numFmtId="0" fontId="21" fillId="0" borderId="0" xfId="0" applyFont="1" applyAlignment="1">
      <alignment vertical="top" wrapText="1"/>
    </xf>
    <xf numFmtId="0" fontId="8" fillId="0" borderId="0" xfId="0" applyFont="1" applyAlignment="1">
      <alignment horizontal="right" indent="1"/>
    </xf>
    <xf numFmtId="0" fontId="8" fillId="0" borderId="0" xfId="0" applyFont="1" applyAlignment="1">
      <alignment wrapText="1"/>
    </xf>
    <xf numFmtId="0" fontId="8" fillId="0" borderId="0" xfId="0" applyFont="1" applyAlignment="1">
      <alignment horizontal="right" wrapText="1" indent="1"/>
    </xf>
    <xf numFmtId="0" fontId="6" fillId="0" borderId="0" xfId="0" applyFont="1" applyAlignment="1">
      <alignment/>
    </xf>
    <xf numFmtId="0" fontId="8" fillId="0" borderId="0" xfId="0" applyFont="1" applyAlignment="1">
      <alignment horizontal="right" vertical="top" wrapText="1" indent="1"/>
    </xf>
    <xf numFmtId="2" fontId="10" fillId="0" borderId="19" xfId="0" applyNumberFormat="1" applyFont="1" applyFill="1" applyBorder="1" applyAlignment="1">
      <alignment horizontal="center" vertical="center" wrapText="1"/>
    </xf>
    <xf numFmtId="0" fontId="15" fillId="0" borderId="13" xfId="0" applyFont="1" applyBorder="1" applyAlignment="1">
      <alignment vertical="center"/>
    </xf>
    <xf numFmtId="49" fontId="6" fillId="0" borderId="15" xfId="0" applyNumberFormat="1" applyFont="1" applyBorder="1" applyAlignment="1">
      <alignment horizontal="center" vertical="center"/>
    </xf>
    <xf numFmtId="216" fontId="10" fillId="33" borderId="15" xfId="0" applyNumberFormat="1" applyFont="1" applyFill="1" applyBorder="1" applyAlignment="1">
      <alignment horizontal="center" vertical="center" wrapText="1"/>
    </xf>
    <xf numFmtId="3" fontId="17" fillId="0" borderId="19" xfId="0" applyNumberFormat="1" applyFont="1" applyBorder="1" applyAlignment="1">
      <alignment horizontal="center" vertical="center" wrapText="1"/>
    </xf>
    <xf numFmtId="3" fontId="17" fillId="0" borderId="0" xfId="0" applyNumberFormat="1" applyFont="1" applyAlignment="1">
      <alignment/>
    </xf>
    <xf numFmtId="0" fontId="7" fillId="0" borderId="0" xfId="0" applyFont="1" applyAlignment="1">
      <alignment/>
    </xf>
    <xf numFmtId="0" fontId="10" fillId="0" borderId="0" xfId="0" applyFont="1" applyAlignment="1">
      <alignment/>
    </xf>
    <xf numFmtId="0" fontId="6" fillId="0" borderId="0" xfId="0" applyFont="1" applyFill="1" applyBorder="1" applyAlignment="1">
      <alignment vertical="center"/>
    </xf>
    <xf numFmtId="0" fontId="5" fillId="0" borderId="0" xfId="0" applyFont="1" applyFill="1" applyBorder="1" applyAlignment="1">
      <alignment vertical="center"/>
    </xf>
    <xf numFmtId="3" fontId="6" fillId="0" borderId="0" xfId="0" applyNumberFormat="1" applyFont="1" applyFill="1" applyBorder="1" applyAlignment="1">
      <alignment horizontal="center" vertical="center"/>
    </xf>
    <xf numFmtId="169"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49" fontId="6" fillId="0" borderId="0" xfId="0" applyNumberFormat="1" applyFont="1" applyFill="1" applyBorder="1" applyAlignment="1">
      <alignment horizontal="center" vertical="center"/>
    </xf>
    <xf numFmtId="0" fontId="6" fillId="0" borderId="16" xfId="0" applyFont="1" applyFill="1" applyBorder="1" applyAlignment="1">
      <alignment horizontal="left" vertical="center" wrapText="1" indent="1"/>
    </xf>
    <xf numFmtId="3" fontId="6" fillId="0" borderId="16"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0" fontId="5" fillId="0" borderId="0" xfId="0" applyFont="1" applyBorder="1" applyAlignment="1">
      <alignment vertical="center"/>
    </xf>
    <xf numFmtId="3"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15" xfId="0" applyNumberFormat="1" applyFont="1" applyBorder="1" applyAlignment="1">
      <alignment horizontal="center" vertical="center"/>
    </xf>
    <xf numFmtId="178" fontId="6" fillId="0" borderId="15" xfId="0" applyNumberFormat="1" applyFont="1" applyBorder="1" applyAlignment="1">
      <alignment horizontal="center" vertical="center"/>
    </xf>
    <xf numFmtId="0" fontId="25" fillId="0" borderId="0" xfId="0" applyFont="1" applyAlignment="1">
      <alignment/>
    </xf>
    <xf numFmtId="0" fontId="10" fillId="33" borderId="15" xfId="0" applyFont="1" applyFill="1" applyBorder="1" applyAlignment="1">
      <alignment horizontal="left" vertical="center" indent="1"/>
    </xf>
    <xf numFmtId="0" fontId="6" fillId="0" borderId="10" xfId="0" applyFont="1" applyFill="1" applyBorder="1" applyAlignment="1">
      <alignment horizontal="left" vertical="center" indent="1"/>
    </xf>
    <xf numFmtId="171" fontId="6" fillId="0" borderId="10" xfId="0" applyNumberFormat="1" applyFont="1" applyFill="1" applyBorder="1" applyAlignment="1">
      <alignment horizontal="center" vertical="center"/>
    </xf>
    <xf numFmtId="171" fontId="6" fillId="0" borderId="19" xfId="0" applyNumberFormat="1" applyFont="1" applyFill="1" applyBorder="1" applyAlignment="1">
      <alignment vertical="center"/>
    </xf>
    <xf numFmtId="171" fontId="6" fillId="0" borderId="15" xfId="0" applyNumberFormat="1" applyFont="1" applyFill="1" applyBorder="1" applyAlignment="1">
      <alignment vertical="center"/>
    </xf>
    <xf numFmtId="171" fontId="6" fillId="0" borderId="16" xfId="0" applyNumberFormat="1" applyFont="1" applyFill="1" applyBorder="1" applyAlignment="1">
      <alignment vertical="center"/>
    </xf>
    <xf numFmtId="171" fontId="6" fillId="0" borderId="19" xfId="0" applyNumberFormat="1" applyFont="1" applyBorder="1" applyAlignment="1">
      <alignment vertical="center"/>
    </xf>
    <xf numFmtId="171" fontId="6" fillId="0" borderId="15" xfId="0" applyNumberFormat="1" applyFont="1" applyBorder="1" applyAlignment="1">
      <alignment vertical="center"/>
    </xf>
    <xf numFmtId="0" fontId="0" fillId="0" borderId="0" xfId="0" applyAlignment="1">
      <alignment vertical="center" wrapText="1"/>
    </xf>
    <xf numFmtId="49" fontId="6" fillId="0" borderId="15" xfId="0" applyNumberFormat="1" applyFont="1" applyBorder="1" applyAlignment="1">
      <alignment horizontal="left" vertical="center" wrapText="1" indent="1"/>
    </xf>
    <xf numFmtId="0" fontId="6" fillId="0" borderId="0" xfId="0" applyFont="1" applyAlignment="1">
      <alignment wrapText="1"/>
    </xf>
    <xf numFmtId="0" fontId="0" fillId="0" borderId="0" xfId="0" applyAlignment="1">
      <alignment wrapText="1"/>
    </xf>
    <xf numFmtId="49" fontId="9" fillId="0" borderId="0" xfId="0" applyNumberFormat="1" applyFont="1" applyBorder="1" applyAlignment="1">
      <alignment horizontal="left" vertical="center" wrapText="1" indent="1"/>
    </xf>
    <xf numFmtId="2" fontId="9" fillId="0" borderId="0" xfId="0" applyNumberFormat="1" applyFont="1" applyBorder="1" applyAlignment="1">
      <alignment horizontal="center" vertical="center"/>
    </xf>
    <xf numFmtId="0" fontId="9" fillId="34" borderId="0" xfId="0" applyFont="1" applyFill="1" applyAlignment="1">
      <alignment/>
    </xf>
    <xf numFmtId="0" fontId="10" fillId="34" borderId="18" xfId="0" applyFont="1" applyFill="1" applyBorder="1" applyAlignment="1">
      <alignment horizontal="center" vertical="center" wrapText="1"/>
    </xf>
    <xf numFmtId="0" fontId="10" fillId="34" borderId="39" xfId="0" applyFont="1" applyFill="1" applyBorder="1" applyAlignment="1">
      <alignment horizontal="center" vertical="center" wrapText="1"/>
    </xf>
    <xf numFmtId="49" fontId="6" fillId="34" borderId="15" xfId="0" applyNumberFormat="1" applyFont="1" applyFill="1" applyBorder="1" applyAlignment="1">
      <alignment horizontal="left" vertical="center" wrapText="1" indent="1"/>
    </xf>
    <xf numFmtId="2" fontId="6" fillId="34" borderId="19" xfId="0" applyNumberFormat="1" applyFont="1" applyFill="1" applyBorder="1" applyAlignment="1">
      <alignment horizontal="center" vertical="center"/>
    </xf>
    <xf numFmtId="2" fontId="6" fillId="34" borderId="15" xfId="0" applyNumberFormat="1" applyFont="1" applyFill="1" applyBorder="1" applyAlignment="1">
      <alignment horizontal="center" vertical="center"/>
    </xf>
    <xf numFmtId="0" fontId="8" fillId="0" borderId="0" xfId="0" applyFont="1" applyAlignment="1">
      <alignment wrapText="1"/>
    </xf>
    <xf numFmtId="0" fontId="7" fillId="0" borderId="0" xfId="0" applyFont="1" applyAlignment="1">
      <alignment wrapText="1"/>
    </xf>
    <xf numFmtId="0" fontId="8" fillId="0" borderId="0" xfId="0" applyFont="1" applyAlignment="1">
      <alignment vertical="center" wrapText="1"/>
    </xf>
    <xf numFmtId="0" fontId="8" fillId="0" borderId="0" xfId="0" applyFont="1" applyAlignment="1">
      <alignment horizontal="left" wrapText="1" indent="1"/>
    </xf>
    <xf numFmtId="0" fontId="6" fillId="0" borderId="0" xfId="0" applyFont="1" applyAlignment="1">
      <alignment wrapText="1"/>
    </xf>
    <xf numFmtId="0" fontId="6" fillId="35" borderId="0" xfId="0" applyFont="1" applyFill="1" applyAlignment="1">
      <alignment vertical="center" wrapText="1"/>
    </xf>
    <xf numFmtId="0" fontId="15" fillId="0" borderId="0" xfId="0" applyFont="1" applyAlignment="1">
      <alignment vertical="center" wrapText="1"/>
    </xf>
    <xf numFmtId="0" fontId="6" fillId="0" borderId="0" xfId="0" applyFont="1" applyAlignment="1">
      <alignment vertical="center" wrapText="1"/>
    </xf>
    <xf numFmtId="0" fontId="10" fillId="33" borderId="11"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10" fillId="34" borderId="12"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10" fillId="34" borderId="19" xfId="0" applyFont="1" applyFill="1" applyBorder="1" applyAlignment="1">
      <alignment horizontal="center" vertical="center"/>
    </xf>
    <xf numFmtId="0" fontId="0" fillId="34" borderId="16" xfId="0" applyFill="1" applyBorder="1" applyAlignment="1">
      <alignment horizontal="center" vertical="center"/>
    </xf>
    <xf numFmtId="0" fontId="0" fillId="34" borderId="28" xfId="0" applyFill="1" applyBorder="1" applyAlignment="1">
      <alignment horizontal="center" vertical="center"/>
    </xf>
    <xf numFmtId="0" fontId="6" fillId="0" borderId="0" xfId="0" applyNumberFormat="1" applyFont="1" applyAlignment="1">
      <alignment vertical="center" wrapText="1"/>
    </xf>
    <xf numFmtId="0" fontId="0" fillId="0" borderId="0" xfId="0" applyAlignment="1">
      <alignment vertical="center" wrapText="1"/>
    </xf>
    <xf numFmtId="0" fontId="24" fillId="0" borderId="0" xfId="0" applyFont="1" applyAlignment="1">
      <alignment wrapText="1"/>
    </xf>
    <xf numFmtId="0" fontId="0" fillId="0" borderId="0" xfId="0" applyAlignment="1">
      <alignment wrapText="1"/>
    </xf>
    <xf numFmtId="0" fontId="10" fillId="33" borderId="19" xfId="0" applyFont="1" applyFill="1" applyBorder="1" applyAlignment="1">
      <alignment horizontal="center" vertical="center" wrapText="1"/>
    </xf>
    <xf numFmtId="0" fontId="0" fillId="0" borderId="28" xfId="0" applyBorder="1" applyAlignment="1">
      <alignment horizontal="center" vertical="center" wrapText="1"/>
    </xf>
    <xf numFmtId="0" fontId="6" fillId="0" borderId="1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7" fillId="0" borderId="0" xfId="0" applyFont="1" applyAlignment="1">
      <alignment vertical="center" wrapText="1"/>
    </xf>
    <xf numFmtId="0" fontId="10" fillId="0" borderId="0" xfId="0" applyFont="1" applyAlignment="1">
      <alignment vertical="center" wrapText="1"/>
    </xf>
    <xf numFmtId="3" fontId="6" fillId="0" borderId="19" xfId="0" applyNumberFormat="1" applyFont="1" applyBorder="1" applyAlignment="1">
      <alignment horizontal="center" vertical="center"/>
    </xf>
    <xf numFmtId="3" fontId="6" fillId="0" borderId="16" xfId="0" applyNumberFormat="1" applyFont="1" applyBorder="1" applyAlignment="1">
      <alignment horizontal="center" vertical="center"/>
    </xf>
    <xf numFmtId="3" fontId="6" fillId="0" borderId="28" xfId="0" applyNumberFormat="1" applyFont="1" applyBorder="1" applyAlignment="1">
      <alignment horizontal="center" vertical="center"/>
    </xf>
    <xf numFmtId="0" fontId="6" fillId="0" borderId="19"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15" fillId="0" borderId="0" xfId="53" applyFont="1" applyAlignment="1">
      <alignment horizontal="center" vertical="center" wrapText="1"/>
      <protection/>
    </xf>
    <xf numFmtId="0" fontId="10" fillId="0" borderId="12" xfId="53" applyFont="1" applyBorder="1" applyAlignment="1">
      <alignment horizontal="center" vertical="center"/>
      <protection/>
    </xf>
    <xf numFmtId="0" fontId="10" fillId="0" borderId="22" xfId="53" applyFont="1" applyBorder="1" applyAlignment="1">
      <alignment horizontal="center" vertical="center"/>
      <protection/>
    </xf>
    <xf numFmtId="0" fontId="10" fillId="0" borderId="12" xfId="53" applyFont="1" applyBorder="1" applyAlignment="1">
      <alignment horizontal="center" vertical="center" wrapText="1"/>
      <protection/>
    </xf>
    <xf numFmtId="0" fontId="10" fillId="0" borderId="22" xfId="53" applyFont="1" applyBorder="1" applyAlignment="1">
      <alignment horizontal="center" vertic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Tabelle"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3114675</xdr:colOff>
      <xdr:row>0</xdr:row>
      <xdr:rowOff>66675</xdr:rowOff>
    </xdr:from>
    <xdr:to>
      <xdr:col>4</xdr:col>
      <xdr:colOff>0</xdr:colOff>
      <xdr:row>0</xdr:row>
      <xdr:rowOff>485775</xdr:rowOff>
    </xdr:to>
    <xdr:pic>
      <xdr:nvPicPr>
        <xdr:cNvPr id="1" name="Picture 3" descr="logo"/>
        <xdr:cNvPicPr preferRelativeResize="1">
          <a:picLocks noChangeAspect="1"/>
        </xdr:cNvPicPr>
      </xdr:nvPicPr>
      <xdr:blipFill>
        <a:blip r:embed="rId1"/>
        <a:stretch>
          <a:fillRect/>
        </a:stretch>
      </xdr:blipFill>
      <xdr:spPr>
        <a:xfrm>
          <a:off x="3943350" y="66675"/>
          <a:ext cx="3048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0</xdr:row>
      <xdr:rowOff>76200</xdr:rowOff>
    </xdr:from>
    <xdr:to>
      <xdr:col>5</xdr:col>
      <xdr:colOff>95250</xdr:colOff>
      <xdr:row>0</xdr:row>
      <xdr:rowOff>561975</xdr:rowOff>
    </xdr:to>
    <xdr:pic>
      <xdr:nvPicPr>
        <xdr:cNvPr id="1" name="Picture 1"/>
        <xdr:cNvPicPr preferRelativeResize="1">
          <a:picLocks noChangeAspect="1"/>
        </xdr:cNvPicPr>
      </xdr:nvPicPr>
      <xdr:blipFill>
        <a:blip r:embed="rId1"/>
        <a:stretch>
          <a:fillRect/>
        </a:stretch>
      </xdr:blipFill>
      <xdr:spPr>
        <a:xfrm>
          <a:off x="5581650" y="76200"/>
          <a:ext cx="17145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276225</xdr:rowOff>
    </xdr:from>
    <xdr:to>
      <xdr:col>1</xdr:col>
      <xdr:colOff>1247775</xdr:colOff>
      <xdr:row>0</xdr:row>
      <xdr:rowOff>733425</xdr:rowOff>
    </xdr:to>
    <xdr:sp>
      <xdr:nvSpPr>
        <xdr:cNvPr id="1" name="Textfeld 2"/>
        <xdr:cNvSpPr txBox="1">
          <a:spLocks noChangeArrowheads="1"/>
        </xdr:cNvSpPr>
      </xdr:nvSpPr>
      <xdr:spPr>
        <a:xfrm>
          <a:off x="0" y="276225"/>
          <a:ext cx="2905125" cy="457200"/>
        </a:xfrm>
        <a:prstGeom prst="rect">
          <a:avLst/>
        </a:prstGeom>
        <a:noFill/>
        <a:ln w="9525" cmpd="sng">
          <a:noFill/>
        </a:ln>
      </xdr:spPr>
      <xdr:txBody>
        <a:bodyPr vertOverflow="clip" wrap="square" lIns="432000" tIns="252000" rIns="91440" bIns="45720"/>
        <a:p>
          <a:pPr algn="l">
            <a:defRPr/>
          </a:pPr>
          <a:r>
            <a:rPr lang="en-US" cap="none" sz="1300" b="0" i="0" u="none" baseline="0">
              <a:solidFill>
                <a:srgbClr val="000000"/>
              </a:solidFill>
            </a:rPr>
            <a:t>Ein Unternehmen der EnBW</a:t>
          </a:r>
        </a:p>
      </xdr:txBody>
    </xdr:sp>
    <xdr:clientData/>
  </xdr:twoCellAnchor>
  <xdr:twoCellAnchor editAs="oneCell">
    <xdr:from>
      <xdr:col>4</xdr:col>
      <xdr:colOff>38100</xdr:colOff>
      <xdr:row>0</xdr:row>
      <xdr:rowOff>200025</xdr:rowOff>
    </xdr:from>
    <xdr:to>
      <xdr:col>5</xdr:col>
      <xdr:colOff>1400175</xdr:colOff>
      <xdr:row>0</xdr:row>
      <xdr:rowOff>895350</xdr:rowOff>
    </xdr:to>
    <xdr:pic>
      <xdr:nvPicPr>
        <xdr:cNvPr id="2" name="Grafik 3"/>
        <xdr:cNvPicPr preferRelativeResize="1">
          <a:picLocks noChangeAspect="1"/>
        </xdr:cNvPicPr>
      </xdr:nvPicPr>
      <xdr:blipFill>
        <a:blip r:embed="rId1"/>
        <a:stretch>
          <a:fillRect/>
        </a:stretch>
      </xdr:blipFill>
      <xdr:spPr>
        <a:xfrm>
          <a:off x="6248400" y="200025"/>
          <a:ext cx="280987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0</xdr:row>
      <xdr:rowOff>66675</xdr:rowOff>
    </xdr:from>
    <xdr:to>
      <xdr:col>2</xdr:col>
      <xdr:colOff>1381125</xdr:colOff>
      <xdr:row>0</xdr:row>
      <xdr:rowOff>485775</xdr:rowOff>
    </xdr:to>
    <xdr:pic>
      <xdr:nvPicPr>
        <xdr:cNvPr id="1" name="Picture 1" descr="logo"/>
        <xdr:cNvPicPr preferRelativeResize="1">
          <a:picLocks noChangeAspect="1"/>
        </xdr:cNvPicPr>
      </xdr:nvPicPr>
      <xdr:blipFill>
        <a:blip r:embed="rId1"/>
        <a:stretch>
          <a:fillRect/>
        </a:stretch>
      </xdr:blipFill>
      <xdr:spPr>
        <a:xfrm>
          <a:off x="4143375" y="66675"/>
          <a:ext cx="19621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0</xdr:row>
      <xdr:rowOff>76200</xdr:rowOff>
    </xdr:from>
    <xdr:to>
      <xdr:col>2</xdr:col>
      <xdr:colOff>1809750</xdr:colOff>
      <xdr:row>0</xdr:row>
      <xdr:rowOff>495300</xdr:rowOff>
    </xdr:to>
    <xdr:pic>
      <xdr:nvPicPr>
        <xdr:cNvPr id="1" name="Picture 1" descr="logo"/>
        <xdr:cNvPicPr preferRelativeResize="1">
          <a:picLocks noChangeAspect="1"/>
        </xdr:cNvPicPr>
      </xdr:nvPicPr>
      <xdr:blipFill>
        <a:blip r:embed="rId1"/>
        <a:stretch>
          <a:fillRect/>
        </a:stretch>
      </xdr:blipFill>
      <xdr:spPr>
        <a:xfrm>
          <a:off x="4143375" y="76200"/>
          <a:ext cx="281940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304800</xdr:rowOff>
    </xdr:from>
    <xdr:to>
      <xdr:col>1</xdr:col>
      <xdr:colOff>0</xdr:colOff>
      <xdr:row>8</xdr:row>
      <xdr:rowOff>304800</xdr:rowOff>
    </xdr:to>
    <xdr:sp>
      <xdr:nvSpPr>
        <xdr:cNvPr id="1" name="Line 2"/>
        <xdr:cNvSpPr>
          <a:spLocks/>
        </xdr:cNvSpPr>
      </xdr:nvSpPr>
      <xdr:spPr>
        <a:xfrm>
          <a:off x="3676650" y="20002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0</xdr:row>
      <xdr:rowOff>47625</xdr:rowOff>
    </xdr:from>
    <xdr:to>
      <xdr:col>6</xdr:col>
      <xdr:colOff>933450</xdr:colOff>
      <xdr:row>0</xdr:row>
      <xdr:rowOff>466725</xdr:rowOff>
    </xdr:to>
    <xdr:pic>
      <xdr:nvPicPr>
        <xdr:cNvPr id="2" name="Picture 7" descr="logo"/>
        <xdr:cNvPicPr preferRelativeResize="1">
          <a:picLocks noChangeAspect="1"/>
        </xdr:cNvPicPr>
      </xdr:nvPicPr>
      <xdr:blipFill>
        <a:blip r:embed="rId1"/>
        <a:stretch>
          <a:fillRect/>
        </a:stretch>
      </xdr:blipFill>
      <xdr:spPr>
        <a:xfrm>
          <a:off x="7058025" y="47625"/>
          <a:ext cx="221932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np\public\Nawratil\Netznutzung\auswert_02_VVII_plus\netto_waelzung__reserve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np\public\Nawratil\Netznutzung\auswert_02_VVII_plus\glzf_allgemein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ispielfälle"/>
      <sheetName val="Preisvergleich"/>
      <sheetName val="Tarifkunden Erlöse"/>
      <sheetName val="Erlösvergleich"/>
      <sheetName val="Kostenwälzung"/>
      <sheetName val="Kosten TNG"/>
      <sheetName val="Leistung+Arbeit"/>
    </sheetNames>
    <sheetDataSet>
      <sheetData sheetId="2">
        <row r="77">
          <cell r="B77">
            <v>0</v>
          </cell>
        </row>
        <row r="78">
          <cell r="B78">
            <v>0</v>
          </cell>
        </row>
        <row r="79">
          <cell r="B79">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leichzkf"/>
      <sheetName val="Berechnung"/>
      <sheetName val="Grafik_MS_NS"/>
      <sheetName val="Grafik_HöS_HS"/>
      <sheetName val="Grafik"/>
    </sheetNames>
    <sheetDataSet>
      <sheetData sheetId="0">
        <row r="3">
          <cell r="C3">
            <v>0.1</v>
          </cell>
          <cell r="G3">
            <v>3215</v>
          </cell>
        </row>
        <row r="4">
          <cell r="C4">
            <v>0.72</v>
          </cell>
        </row>
        <row r="6">
          <cell r="E6">
            <v>2500</v>
          </cell>
        </row>
        <row r="8">
          <cell r="C8">
            <v>0.2</v>
          </cell>
          <cell r="G8">
            <v>3419</v>
          </cell>
        </row>
        <row r="9">
          <cell r="C9">
            <v>0.699</v>
          </cell>
        </row>
        <row r="11">
          <cell r="E11">
            <v>2500</v>
          </cell>
        </row>
        <row r="13">
          <cell r="C13">
            <v>0.1</v>
          </cell>
          <cell r="G13">
            <v>4055</v>
          </cell>
        </row>
        <row r="14">
          <cell r="C14">
            <v>0.517</v>
          </cell>
        </row>
        <row r="16">
          <cell r="E16">
            <v>2500</v>
          </cell>
        </row>
        <row r="18">
          <cell r="C18">
            <v>1</v>
          </cell>
        </row>
        <row r="22">
          <cell r="C22">
            <v>0.25</v>
          </cell>
        </row>
        <row r="23">
          <cell r="C23">
            <v>0.25</v>
          </cell>
        </row>
        <row r="25">
          <cell r="E25">
            <v>99999</v>
          </cell>
        </row>
        <row r="27">
          <cell r="E27">
            <v>1090</v>
          </cell>
        </row>
        <row r="30">
          <cell r="E30">
            <v>0</v>
          </cell>
          <cell r="G30">
            <v>0</v>
          </cell>
          <cell r="I30">
            <v>0</v>
          </cell>
          <cell r="K30">
            <v>0</v>
          </cell>
        </row>
        <row r="32">
          <cell r="E32">
            <v>0</v>
          </cell>
          <cell r="G32">
            <v>0</v>
          </cell>
          <cell r="I32">
            <v>0</v>
          </cell>
        </row>
        <row r="34">
          <cell r="E34">
            <v>0</v>
          </cell>
        </row>
        <row r="38">
          <cell r="E38">
            <v>1</v>
          </cell>
        </row>
        <row r="40">
          <cell r="E40">
            <v>600</v>
          </cell>
        </row>
        <row r="42">
          <cell r="E42">
            <v>1</v>
          </cell>
        </row>
        <row r="44">
          <cell r="E44">
            <v>0</v>
          </cell>
        </row>
        <row r="46">
          <cell r="E46">
            <v>0</v>
          </cell>
        </row>
        <row r="48">
          <cell r="E48">
            <v>1</v>
          </cell>
        </row>
        <row r="50">
          <cell r="E50">
            <v>0</v>
          </cell>
        </row>
        <row r="52">
          <cell r="E52">
            <v>0</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1"/>
  <sheetViews>
    <sheetView showGridLines="0" zoomScale="75" zoomScaleNormal="75" zoomScalePageLayoutView="0" workbookViewId="0" topLeftCell="A1">
      <selection activeCell="C31" sqref="C31"/>
    </sheetView>
  </sheetViews>
  <sheetFormatPr defaultColWidth="11.421875" defaultRowHeight="12.75"/>
  <cols>
    <col min="1" max="1" width="2.421875" style="5" customWidth="1"/>
    <col min="2" max="2" width="10.00390625" style="5" customWidth="1"/>
    <col min="3" max="3" width="69.8515625" style="5" customWidth="1"/>
    <col min="4" max="4" width="22.57421875" style="5" customWidth="1"/>
    <col min="5" max="5" width="2.00390625" style="5" customWidth="1"/>
    <col min="6" max="6" width="16.57421875" style="5" customWidth="1"/>
    <col min="7" max="7" width="8.7109375" style="5" customWidth="1"/>
    <col min="8" max="16384" width="11.421875" style="5" customWidth="1"/>
  </cols>
  <sheetData>
    <row r="1" spans="1:3" s="2" customFormat="1" ht="45" customHeight="1" thickBot="1">
      <c r="A1" s="88"/>
      <c r="C1" s="1"/>
    </row>
    <row r="2" spans="2:7" ht="15" customHeight="1">
      <c r="B2" s="3"/>
      <c r="C2" s="3"/>
      <c r="D2" s="3"/>
      <c r="E2" s="4"/>
      <c r="F2" s="4"/>
      <c r="G2" s="4"/>
    </row>
    <row r="3" spans="1:4" s="129" customFormat="1" ht="21.75" customHeight="1">
      <c r="A3" s="128" t="s">
        <v>72</v>
      </c>
      <c r="B3" s="128"/>
      <c r="C3" s="128"/>
      <c r="D3" s="128"/>
    </row>
    <row r="4" spans="1:4" ht="15" customHeight="1">
      <c r="A4" s="115"/>
      <c r="B4" s="115"/>
      <c r="C4" s="115"/>
      <c r="D4" s="117"/>
    </row>
    <row r="5" spans="1:4" s="120" customFormat="1" ht="43.5" customHeight="1">
      <c r="A5" s="118" t="s">
        <v>73</v>
      </c>
      <c r="B5" s="167" t="s">
        <v>122</v>
      </c>
      <c r="C5" s="166"/>
      <c r="D5" s="119" t="s">
        <v>129</v>
      </c>
    </row>
    <row r="6" spans="1:4" ht="15" customHeight="1">
      <c r="A6" s="115"/>
      <c r="B6" s="115"/>
      <c r="C6" s="115"/>
      <c r="D6" s="117"/>
    </row>
    <row r="7" spans="1:4" s="2" customFormat="1" ht="21.75" customHeight="1">
      <c r="A7" s="118" t="s">
        <v>74</v>
      </c>
      <c r="B7" s="166" t="s">
        <v>123</v>
      </c>
      <c r="C7" s="166"/>
      <c r="D7" s="119" t="s">
        <v>130</v>
      </c>
    </row>
    <row r="8" spans="1:4" ht="9.75" customHeight="1">
      <c r="A8" s="115"/>
      <c r="B8" s="115"/>
      <c r="C8" s="115"/>
      <c r="D8" s="117"/>
    </row>
    <row r="9" spans="1:4" s="2" customFormat="1" ht="43.5" customHeight="1">
      <c r="A9" s="118" t="s">
        <v>73</v>
      </c>
      <c r="B9" s="166" t="s">
        <v>124</v>
      </c>
      <c r="C9" s="166"/>
      <c r="D9" s="121"/>
    </row>
    <row r="10" spans="1:4" ht="15" customHeight="1">
      <c r="A10" s="115"/>
      <c r="B10" s="115"/>
      <c r="C10" s="115"/>
      <c r="D10" s="117"/>
    </row>
    <row r="11" spans="1:4" s="2" customFormat="1" ht="43.5" customHeight="1">
      <c r="A11" s="116"/>
      <c r="B11" s="169" t="s">
        <v>125</v>
      </c>
      <c r="C11" s="169"/>
      <c r="D11" s="119" t="s">
        <v>131</v>
      </c>
    </row>
    <row r="12" spans="1:4" ht="15" customHeight="1">
      <c r="A12" s="115"/>
      <c r="B12" s="115"/>
      <c r="C12" s="115"/>
      <c r="D12" s="117"/>
    </row>
    <row r="13" spans="1:4" s="2" customFormat="1" ht="21.75" customHeight="1">
      <c r="A13" s="116"/>
      <c r="B13" s="169" t="s">
        <v>75</v>
      </c>
      <c r="C13" s="169"/>
      <c r="D13" s="119" t="s">
        <v>129</v>
      </c>
    </row>
    <row r="14" spans="1:4" ht="15" customHeight="1">
      <c r="A14" s="115"/>
      <c r="B14" s="115"/>
      <c r="C14" s="115"/>
      <c r="D14" s="117"/>
    </row>
    <row r="15" spans="1:4" s="2" customFormat="1" ht="43.5" customHeight="1">
      <c r="A15" s="118" t="s">
        <v>73</v>
      </c>
      <c r="B15" s="166" t="s">
        <v>76</v>
      </c>
      <c r="C15" s="166"/>
      <c r="D15" s="119" t="s">
        <v>132</v>
      </c>
    </row>
    <row r="16" spans="1:4" ht="15" customHeight="1">
      <c r="A16" s="115"/>
      <c r="B16" s="115"/>
      <c r="C16" s="115"/>
      <c r="D16" s="117"/>
    </row>
    <row r="17" spans="1:4" s="2" customFormat="1" ht="21.75" customHeight="1">
      <c r="A17" s="118" t="s">
        <v>74</v>
      </c>
      <c r="B17" s="166" t="s">
        <v>77</v>
      </c>
      <c r="C17" s="166"/>
      <c r="D17" s="119" t="s">
        <v>133</v>
      </c>
    </row>
    <row r="18" spans="1:4" ht="15" customHeight="1">
      <c r="A18" s="115"/>
      <c r="B18" s="115"/>
      <c r="C18" s="115"/>
      <c r="D18" s="117"/>
    </row>
    <row r="19" spans="1:4" s="2" customFormat="1" ht="21.75" customHeight="1">
      <c r="A19" s="118" t="s">
        <v>74</v>
      </c>
      <c r="B19" s="166" t="s">
        <v>78</v>
      </c>
      <c r="C19" s="166"/>
      <c r="D19" s="119" t="s">
        <v>134</v>
      </c>
    </row>
    <row r="20" spans="1:4" ht="18">
      <c r="A20" s="115"/>
      <c r="B20" s="115"/>
      <c r="C20" s="115"/>
      <c r="D20" s="115"/>
    </row>
    <row r="21" spans="1:4" ht="24" customHeight="1">
      <c r="A21" s="168" t="s">
        <v>79</v>
      </c>
      <c r="B21" s="168"/>
      <c r="C21" s="168"/>
      <c r="D21" s="168"/>
    </row>
  </sheetData>
  <sheetProtection/>
  <mergeCells count="9">
    <mergeCell ref="B9:C9"/>
    <mergeCell ref="B5:C5"/>
    <mergeCell ref="B7:C7"/>
    <mergeCell ref="A21:D21"/>
    <mergeCell ref="B11:C11"/>
    <mergeCell ref="B13:C13"/>
    <mergeCell ref="B15:C15"/>
    <mergeCell ref="B17:C17"/>
    <mergeCell ref="B19:C19"/>
  </mergeCells>
  <printOptions/>
  <pageMargins left="0.28" right="0.16" top="0.48" bottom="0.64" header="0.4921259845" footer="0.4921259845"/>
  <pageSetup horizontalDpi="300" verticalDpi="300" orientation="portrait" paperSize="9" scale="90" r:id="rId2"/>
  <headerFooter alignWithMargins="0">
    <oddFooter>&amp;L&amp;6&amp;Z&amp;F&amp;A&amp;R&amp;7&amp;D&amp;T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29"/>
  <sheetViews>
    <sheetView showGridLines="0" zoomScale="75" zoomScaleNormal="75" zoomScalePageLayoutView="0" workbookViewId="0" topLeftCell="A7">
      <selection activeCell="I17" sqref="I17"/>
    </sheetView>
  </sheetViews>
  <sheetFormatPr defaultColWidth="11.421875" defaultRowHeight="12.75"/>
  <cols>
    <col min="1" max="1" width="39.421875" style="5" customWidth="1"/>
    <col min="2" max="2" width="19.00390625" style="5" customWidth="1"/>
    <col min="3" max="3" width="17.57421875" style="5" customWidth="1"/>
    <col min="4" max="4" width="18.140625" style="5" customWidth="1"/>
    <col min="5" max="5" width="16.7109375" style="5" customWidth="1"/>
    <col min="6" max="6" width="3.7109375" style="5" customWidth="1"/>
    <col min="7" max="7" width="8.7109375" style="5" customWidth="1"/>
    <col min="8" max="16384" width="11.421875" style="5" customWidth="1"/>
  </cols>
  <sheetData>
    <row r="1" s="2" customFormat="1" ht="45" customHeight="1" thickBot="1">
      <c r="A1" s="1" t="s">
        <v>46</v>
      </c>
    </row>
    <row r="2" spans="1:7" ht="9.75" customHeight="1">
      <c r="A2" s="3"/>
      <c r="B2" s="3"/>
      <c r="C2" s="3"/>
      <c r="D2" s="3"/>
      <c r="E2" s="3"/>
      <c r="F2" s="4"/>
      <c r="G2" s="4"/>
    </row>
    <row r="3" spans="1:4" s="1" customFormat="1" ht="22.5" customHeight="1">
      <c r="A3" s="87" t="s">
        <v>97</v>
      </c>
      <c r="B3" s="111"/>
      <c r="C3" s="87"/>
      <c r="D3" s="87"/>
    </row>
    <row r="4" ht="9" customHeight="1" thickBot="1"/>
    <row r="5" spans="1:5" s="2" customFormat="1" ht="39" customHeight="1">
      <c r="A5" s="8"/>
      <c r="B5" s="9"/>
      <c r="C5" s="81"/>
      <c r="D5" s="81"/>
      <c r="E5" s="82"/>
    </row>
    <row r="6" spans="1:5" s="2" customFormat="1" ht="42" customHeight="1">
      <c r="A6" s="36"/>
      <c r="B6" s="28" t="s">
        <v>33</v>
      </c>
      <c r="C6" s="28" t="s">
        <v>34</v>
      </c>
      <c r="D6" s="28" t="s">
        <v>31</v>
      </c>
      <c r="E6" s="29" t="s">
        <v>28</v>
      </c>
    </row>
    <row r="7" spans="1:5" s="2" customFormat="1" ht="24" customHeight="1" thickBot="1">
      <c r="A7" s="11" t="s">
        <v>45</v>
      </c>
      <c r="B7" s="12" t="s">
        <v>29</v>
      </c>
      <c r="C7" s="12" t="s">
        <v>30</v>
      </c>
      <c r="D7" s="12"/>
      <c r="E7" s="13"/>
    </row>
    <row r="8" spans="1:5" s="33" customFormat="1" ht="13.5" customHeight="1" thickBot="1">
      <c r="A8" s="83"/>
      <c r="B8" s="84"/>
      <c r="C8" s="84"/>
      <c r="D8" s="84"/>
      <c r="E8" s="84"/>
    </row>
    <row r="9" spans="1:7" s="2" customFormat="1" ht="36.75" customHeight="1" thickBot="1">
      <c r="A9" s="15" t="s">
        <v>4</v>
      </c>
      <c r="B9" s="85"/>
      <c r="C9" s="100" t="s">
        <v>91</v>
      </c>
      <c r="D9" s="101" t="s">
        <v>62</v>
      </c>
      <c r="E9" s="31" t="s">
        <v>32</v>
      </c>
      <c r="G9" s="2" t="s">
        <v>64</v>
      </c>
    </row>
    <row r="10" spans="1:9" s="2" customFormat="1" ht="13.5" customHeight="1" thickBot="1">
      <c r="A10" s="17"/>
      <c r="B10" s="86"/>
      <c r="C10" s="86"/>
      <c r="D10" s="18"/>
      <c r="E10" s="18"/>
      <c r="G10" s="5"/>
      <c r="H10" s="5"/>
      <c r="I10" s="5"/>
    </row>
    <row r="11" spans="1:7" s="2" customFormat="1" ht="36.75" customHeight="1" thickBot="1">
      <c r="A11" s="15" t="s">
        <v>6</v>
      </c>
      <c r="B11" s="85"/>
      <c r="C11" s="100" t="s">
        <v>90</v>
      </c>
      <c r="D11" s="101" t="s">
        <v>92</v>
      </c>
      <c r="E11" s="31" t="s">
        <v>32</v>
      </c>
      <c r="G11" s="2" t="s">
        <v>65</v>
      </c>
    </row>
    <row r="12" spans="1:9" s="2" customFormat="1" ht="13.5" customHeight="1" thickBot="1">
      <c r="A12" s="17"/>
      <c r="B12" s="86"/>
      <c r="C12" s="86"/>
      <c r="D12" s="18"/>
      <c r="E12" s="18"/>
      <c r="G12" s="20"/>
      <c r="H12" s="20"/>
      <c r="I12" s="20"/>
    </row>
    <row r="13" spans="1:9" s="2" customFormat="1" ht="36.75" customHeight="1" thickBot="1">
      <c r="A13" s="15" t="s">
        <v>8</v>
      </c>
      <c r="B13" s="126" t="s">
        <v>93</v>
      </c>
      <c r="C13" s="126" t="s">
        <v>95</v>
      </c>
      <c r="D13" s="101" t="s">
        <v>63</v>
      </c>
      <c r="E13" s="31" t="s">
        <v>32</v>
      </c>
      <c r="G13" s="2" t="s">
        <v>66</v>
      </c>
      <c r="H13" s="21"/>
      <c r="I13" s="21"/>
    </row>
    <row r="14" ht="9" customHeight="1"/>
    <row r="15" s="2" customFormat="1" ht="18" customHeight="1">
      <c r="A15" s="114" t="s">
        <v>67</v>
      </c>
    </row>
    <row r="16" ht="8.25" customHeight="1"/>
    <row r="17" s="2" customFormat="1" ht="17.25" customHeight="1">
      <c r="A17" s="114" t="s">
        <v>68</v>
      </c>
    </row>
    <row r="18" ht="15"/>
    <row r="19" spans="1:7" ht="18">
      <c r="A19" s="5" t="s">
        <v>94</v>
      </c>
      <c r="D19" s="106">
        <v>1364</v>
      </c>
      <c r="E19" s="106">
        <v>5481272</v>
      </c>
      <c r="G19" s="106">
        <f>E19/D19</f>
        <v>4018.5278592375366</v>
      </c>
    </row>
    <row r="20" ht="15"/>
    <row r="21" spans="1:7" s="1" customFormat="1" ht="22.5" customHeight="1">
      <c r="A21" s="2" t="s">
        <v>69</v>
      </c>
      <c r="B21" s="19"/>
      <c r="C21" s="2"/>
      <c r="D21" s="107">
        <v>21404</v>
      </c>
      <c r="E21" s="19"/>
      <c r="F21" s="2"/>
      <c r="G21" s="2"/>
    </row>
    <row r="22" ht="15"/>
    <row r="23" spans="1:7" s="1" customFormat="1" ht="22.5" customHeight="1">
      <c r="A23" s="2" t="s">
        <v>70</v>
      </c>
      <c r="B23" s="19"/>
      <c r="C23" s="2"/>
      <c r="D23" s="107">
        <v>25903</v>
      </c>
      <c r="E23" s="19"/>
      <c r="F23" s="2"/>
      <c r="G23" s="2"/>
    </row>
    <row r="24" spans="1:7" s="1" customFormat="1" ht="22.5" customHeight="1">
      <c r="A24" s="2"/>
      <c r="B24" s="19"/>
      <c r="C24" s="2"/>
      <c r="D24" s="107"/>
      <c r="E24" s="19"/>
      <c r="F24" s="2"/>
      <c r="G24" s="2"/>
    </row>
    <row r="25" spans="1:7" s="1" customFormat="1" ht="22.5" customHeight="1">
      <c r="A25" s="5" t="s">
        <v>87</v>
      </c>
      <c r="B25" s="19"/>
      <c r="C25" s="2"/>
      <c r="D25" s="107">
        <f>Netzdaten!G7</f>
        <v>14567</v>
      </c>
      <c r="E25" s="127">
        <f>D25*1000/G25</f>
        <v>6526.433691756272</v>
      </c>
      <c r="F25" s="2"/>
      <c r="G25" s="107">
        <v>2232</v>
      </c>
    </row>
    <row r="26" spans="1:7" s="1" customFormat="1" ht="22.5" customHeight="1">
      <c r="A26" s="2"/>
      <c r="B26" s="19"/>
      <c r="C26" s="2"/>
      <c r="D26" s="107"/>
      <c r="E26" s="19"/>
      <c r="F26" s="2"/>
      <c r="G26" s="2"/>
    </row>
    <row r="27" spans="1:5" ht="15">
      <c r="A27" s="5" t="s">
        <v>58</v>
      </c>
      <c r="D27" s="106">
        <f>Netzdaten!E7+Netzdaten!G7-Netzdaten!G9</f>
        <v>9464</v>
      </c>
      <c r="E27" s="106">
        <f>D27*1000/D21</f>
        <v>442.16034386096055</v>
      </c>
    </row>
    <row r="29" spans="1:5" ht="45" customHeight="1">
      <c r="A29" s="170" t="s">
        <v>59</v>
      </c>
      <c r="B29" s="170"/>
      <c r="C29" s="170"/>
      <c r="D29" s="106">
        <f>Netzdaten!C7+Netzdaten!E7+Netzdaten!G7-Netzdaten!E9-Netzdaten!G9</f>
        <v>16564</v>
      </c>
      <c r="E29" s="106">
        <f>D29*1000/D23</f>
        <v>639.4626105084353</v>
      </c>
    </row>
  </sheetData>
  <sheetProtection/>
  <mergeCells count="1">
    <mergeCell ref="A29:C29"/>
  </mergeCells>
  <printOptions/>
  <pageMargins left="0.34" right="0.3" top="0.55" bottom="0.85" header="0.34" footer="0.4921259845"/>
  <pageSetup fitToHeight="1" fitToWidth="1" horizontalDpi="300" verticalDpi="300" orientation="portrait" paperSize="9" scale="80" r:id="rId3"/>
  <headerFooter alignWithMargins="0">
    <oddFooter>&amp;L&amp;6&amp;Z&amp;F&amp;A&amp;C&amp;6&amp;P - &amp;N&amp;R&amp;7&amp;D&amp;T</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26"/>
  <sheetViews>
    <sheetView showGridLines="0" zoomScale="75" zoomScaleNormal="75" zoomScalePageLayoutView="0" workbookViewId="0" topLeftCell="A10">
      <selection activeCell="E25" sqref="E25"/>
    </sheetView>
  </sheetViews>
  <sheetFormatPr defaultColWidth="11.421875" defaultRowHeight="12.75"/>
  <cols>
    <col min="1" max="1" width="30.421875" style="5" customWidth="1"/>
    <col min="2" max="2" width="15.8515625" style="5" customWidth="1"/>
    <col min="3" max="3" width="16.421875" style="5" customWidth="1"/>
    <col min="4" max="4" width="16.57421875" style="5" customWidth="1"/>
    <col min="5" max="5" width="28.7109375" style="5" customWidth="1"/>
    <col min="6" max="6" width="16.57421875" style="5" customWidth="1"/>
    <col min="7" max="7" width="8.7109375" style="5" customWidth="1"/>
    <col min="8" max="8" width="19.8515625" style="5" customWidth="1"/>
    <col min="9" max="16384" width="11.421875" style="5" customWidth="1"/>
  </cols>
  <sheetData>
    <row r="1" s="2" customFormat="1" ht="45" customHeight="1" thickBot="1">
      <c r="A1" s="1" t="s">
        <v>35</v>
      </c>
    </row>
    <row r="2" spans="1:7" ht="15">
      <c r="A2" s="3"/>
      <c r="B2" s="3"/>
      <c r="C2" s="3"/>
      <c r="D2" s="3"/>
      <c r="E2" s="3"/>
      <c r="F2" s="4"/>
      <c r="G2" s="4"/>
    </row>
    <row r="3" spans="1:5" s="1" customFormat="1" ht="42.75" customHeight="1">
      <c r="A3" s="172" t="s">
        <v>71</v>
      </c>
      <c r="B3" s="172"/>
      <c r="C3" s="172"/>
      <c r="D3" s="172"/>
      <c r="E3" s="172"/>
    </row>
    <row r="4" ht="15.75" thickBot="1"/>
    <row r="5" spans="1:5" s="2" customFormat="1" ht="39" customHeight="1" thickBot="1">
      <c r="A5" s="174" t="s">
        <v>36</v>
      </c>
      <c r="B5" s="63" t="s">
        <v>37</v>
      </c>
      <c r="C5" s="63" t="s">
        <v>38</v>
      </c>
      <c r="D5" s="63" t="s">
        <v>39</v>
      </c>
      <c r="E5" s="63" t="s">
        <v>40</v>
      </c>
    </row>
    <row r="6" spans="1:5" s="2" customFormat="1" ht="60" customHeight="1" thickBot="1">
      <c r="A6" s="175"/>
      <c r="B6" s="122" t="e">
        <f>#REF!</f>
        <v>#REF!</v>
      </c>
      <c r="C6" s="122" t="e">
        <f>#REF!</f>
        <v>#REF!</v>
      </c>
      <c r="D6" s="122" t="e">
        <f>#REF!</f>
        <v>#REF!</v>
      </c>
      <c r="E6" s="102" t="s">
        <v>55</v>
      </c>
    </row>
    <row r="7" spans="1:5" s="33" customFormat="1" ht="13.5" customHeight="1" thickBot="1">
      <c r="A7" s="92"/>
      <c r="B7" s="91"/>
      <c r="C7" s="91"/>
      <c r="D7" s="91"/>
      <c r="E7" s="91"/>
    </row>
    <row r="8" spans="1:5" s="2" customFormat="1" ht="39" customHeight="1" thickBot="1">
      <c r="A8" s="174" t="s">
        <v>41</v>
      </c>
      <c r="B8" s="125">
        <v>1600</v>
      </c>
      <c r="C8" s="125">
        <v>2500</v>
      </c>
      <c r="D8" s="125">
        <v>4000</v>
      </c>
      <c r="E8" s="63" t="s">
        <v>42</v>
      </c>
    </row>
    <row r="9" spans="1:10" s="2" customFormat="1" ht="42" customHeight="1" thickBot="1">
      <c r="A9" s="175"/>
      <c r="B9" s="122" t="e">
        <f>#REF!/Preisvergleiche!B8*100+#REF!</f>
        <v>#REF!</v>
      </c>
      <c r="C9" s="122" t="e">
        <f>#REF!/Preisvergleiche!C8*100+#REF!</f>
        <v>#REF!</v>
      </c>
      <c r="D9" s="122" t="e">
        <f>#REF!/Preisvergleiche!D8*100+#REF!</f>
        <v>#REF!</v>
      </c>
      <c r="E9" s="113" t="e">
        <f>AVERAGE(B6:D6,B9:D9)</f>
        <v>#REF!</v>
      </c>
      <c r="H9" s="171" t="s">
        <v>88</v>
      </c>
      <c r="I9" s="171"/>
      <c r="J9" s="171"/>
    </row>
    <row r="10" spans="1:5" s="33" customFormat="1" ht="13.5" customHeight="1" thickBot="1">
      <c r="A10" s="92"/>
      <c r="B10" s="91"/>
      <c r="C10" s="91"/>
      <c r="D10" s="91"/>
      <c r="E10" s="91"/>
    </row>
    <row r="11" spans="1:5" s="2" customFormat="1" ht="39" customHeight="1" thickBot="1">
      <c r="A11" s="176" t="s">
        <v>81</v>
      </c>
      <c r="B11" s="125">
        <v>1600</v>
      </c>
      <c r="C11" s="125">
        <v>2500</v>
      </c>
      <c r="D11" s="125">
        <v>5000</v>
      </c>
      <c r="E11" s="63" t="s">
        <v>86</v>
      </c>
    </row>
    <row r="12" spans="1:5" s="2" customFormat="1" ht="42" customHeight="1" thickBot="1">
      <c r="A12" s="177"/>
      <c r="B12" s="122" t="e">
        <f>#REF!+#REF!/Preisvergleiche!B11*100</f>
        <v>#REF!</v>
      </c>
      <c r="C12" s="122" t="e">
        <f>#REF!+#REF!/Preisvergleiche!C11*100</f>
        <v>#REF!</v>
      </c>
      <c r="D12" s="122" t="e">
        <f>#REF!+#REF!/Preisvergleiche!D11*100</f>
        <v>#REF!</v>
      </c>
      <c r="E12" s="113" t="e">
        <f>AVERAGE(B12:D12)</f>
        <v>#REF!</v>
      </c>
    </row>
    <row r="13" spans="1:5" s="33" customFormat="1" ht="13.5" customHeight="1" thickBot="1">
      <c r="A13" s="92"/>
      <c r="B13" s="91"/>
      <c r="C13" s="91"/>
      <c r="D13" s="91"/>
      <c r="E13" s="91"/>
    </row>
    <row r="14" spans="1:5" s="2" customFormat="1" ht="39" customHeight="1" thickBot="1">
      <c r="A14" s="174" t="s">
        <v>56</v>
      </c>
      <c r="B14" s="125">
        <v>1600</v>
      </c>
      <c r="C14" s="125">
        <v>2500</v>
      </c>
      <c r="D14" s="125">
        <v>5000</v>
      </c>
      <c r="E14" s="63" t="s">
        <v>43</v>
      </c>
    </row>
    <row r="15" spans="1:5" s="2" customFormat="1" ht="42" customHeight="1" thickBot="1">
      <c r="A15" s="175"/>
      <c r="B15" s="122" t="e">
        <f>#REF!+#REF!*100/Preisvergleiche!B14</f>
        <v>#REF!</v>
      </c>
      <c r="C15" s="122" t="e">
        <f>#REF!+#REF!*100/Preisvergleiche!C14</f>
        <v>#REF!</v>
      </c>
      <c r="D15" s="122" t="e">
        <f>#REF!+#REF!*100/Preisvergleiche!D14</f>
        <v>#REF!</v>
      </c>
      <c r="E15" s="113" t="e">
        <f>AVERAGE(B15:D15)</f>
        <v>#REF!</v>
      </c>
    </row>
    <row r="16" spans="1:5" s="33" customFormat="1" ht="13.5" customHeight="1" thickBot="1">
      <c r="A16" s="92"/>
      <c r="B16" s="91"/>
      <c r="C16" s="91"/>
      <c r="D16" s="91"/>
      <c r="E16" s="91"/>
    </row>
    <row r="17" spans="1:5" s="2" customFormat="1" ht="39" customHeight="1" thickBot="1">
      <c r="A17" s="176" t="s">
        <v>80</v>
      </c>
      <c r="B17" s="125">
        <v>2500</v>
      </c>
      <c r="C17" s="125">
        <v>4000</v>
      </c>
      <c r="D17" s="125">
        <v>6000</v>
      </c>
      <c r="E17" s="63" t="s">
        <v>85</v>
      </c>
    </row>
    <row r="18" spans="1:5" s="2" customFormat="1" ht="42" customHeight="1" thickBot="1">
      <c r="A18" s="177"/>
      <c r="B18" s="122" t="e">
        <f>#REF!+#REF!*100/Preisvergleiche!B17</f>
        <v>#REF!</v>
      </c>
      <c r="C18" s="122" t="e">
        <f>#REF!+#REF!*100/Preisvergleiche!C17</f>
        <v>#REF!</v>
      </c>
      <c r="D18" s="122" t="e">
        <f>#REF!+#REF!*100/Preisvergleiche!D17</f>
        <v>#REF!</v>
      </c>
      <c r="E18" s="113" t="e">
        <f>AVERAGE(B18:D18)</f>
        <v>#REF!</v>
      </c>
    </row>
    <row r="19" spans="1:5" s="33" customFormat="1" ht="13.5" customHeight="1" thickBot="1">
      <c r="A19" s="92"/>
      <c r="B19" s="91"/>
      <c r="C19" s="91"/>
      <c r="D19" s="91"/>
      <c r="E19" s="91"/>
    </row>
    <row r="20" spans="1:5" s="2" customFormat="1" ht="39" customHeight="1" thickBot="1">
      <c r="A20" s="174" t="s">
        <v>57</v>
      </c>
      <c r="B20" s="125">
        <v>2500</v>
      </c>
      <c r="C20" s="125">
        <v>4000</v>
      </c>
      <c r="D20" s="125">
        <v>6000</v>
      </c>
      <c r="E20" s="63" t="s">
        <v>44</v>
      </c>
    </row>
    <row r="21" spans="1:5" s="2" customFormat="1" ht="42" customHeight="1" thickBot="1">
      <c r="A21" s="175"/>
      <c r="B21" s="122" t="e">
        <f>#REF!+#REF!*100/Preisvergleiche!B20</f>
        <v>#REF!</v>
      </c>
      <c r="C21" s="122" t="e">
        <f>#REF!+#REF!*100/Preisvergleiche!C20</f>
        <v>#REF!</v>
      </c>
      <c r="D21" s="122" t="e">
        <f>#REF!+#REF!*100/Preisvergleiche!D20</f>
        <v>#REF!</v>
      </c>
      <c r="E21" s="113" t="e">
        <f>AVERAGE(B21:D21)</f>
        <v>#REF!</v>
      </c>
    </row>
    <row r="22" spans="1:5" s="33" customFormat="1" ht="13.5" customHeight="1" thickBot="1">
      <c r="A22" s="92"/>
      <c r="B22" s="91"/>
      <c r="C22" s="91"/>
      <c r="D22" s="91"/>
      <c r="E22" s="91"/>
    </row>
    <row r="23" spans="1:5" s="2" customFormat="1" ht="39" customHeight="1" thickBot="1">
      <c r="A23" s="176" t="s">
        <v>82</v>
      </c>
      <c r="B23" s="63"/>
      <c r="C23" s="63"/>
      <c r="D23" s="125">
        <v>6000</v>
      </c>
      <c r="E23" s="63" t="s">
        <v>84</v>
      </c>
    </row>
    <row r="24" spans="1:5" s="2" customFormat="1" ht="42" customHeight="1" thickBot="1">
      <c r="A24" s="177"/>
      <c r="B24" s="89"/>
      <c r="C24" s="89"/>
      <c r="D24" s="122" t="e">
        <f>#REF!+#REF!*100/Preisvergleiche!D23</f>
        <v>#REF!</v>
      </c>
      <c r="E24" s="113" t="e">
        <f>AVERAGE(B24:D24)</f>
        <v>#REF!</v>
      </c>
    </row>
    <row r="25" spans="1:5" s="33" customFormat="1" ht="13.5" customHeight="1">
      <c r="A25" s="90"/>
      <c r="B25" s="91"/>
      <c r="C25" s="91"/>
      <c r="D25" s="91"/>
      <c r="E25" s="91"/>
    </row>
    <row r="26" spans="1:5" s="2" customFormat="1" ht="48.75" customHeight="1">
      <c r="A26" s="173" t="s">
        <v>61</v>
      </c>
      <c r="B26" s="173"/>
      <c r="C26" s="173"/>
      <c r="D26" s="173"/>
      <c r="E26" s="173"/>
    </row>
    <row r="27" ht="8.25" customHeight="1"/>
  </sheetData>
  <sheetProtection/>
  <mergeCells count="10">
    <mergeCell ref="H9:J9"/>
    <mergeCell ref="A3:E3"/>
    <mergeCell ref="A26:E26"/>
    <mergeCell ref="A5:A6"/>
    <mergeCell ref="A8:A9"/>
    <mergeCell ref="A14:A15"/>
    <mergeCell ref="A20:A21"/>
    <mergeCell ref="A17:A18"/>
    <mergeCell ref="A11:A12"/>
    <mergeCell ref="A23:A24"/>
  </mergeCells>
  <printOptions/>
  <pageMargins left="0.34" right="0.27" top="0.55" bottom="0.85" header="0.34" footer="0.4921259845"/>
  <pageSetup fitToHeight="1" fitToWidth="1" horizontalDpi="300" verticalDpi="300" orientation="portrait" paperSize="9" scale="80" r:id="rId2"/>
  <headerFooter alignWithMargins="0">
    <oddFooter>&amp;L&amp;6&amp;Z&amp;F&amp;A&amp;C&amp;6&amp;P - &amp;N&amp;R&amp;7&amp;D&amp;T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68"/>
  <sheetViews>
    <sheetView showGridLines="0" tabSelected="1" zoomScale="85" zoomScaleNormal="85" zoomScalePageLayoutView="0" workbookViewId="0" topLeftCell="A1">
      <pane xSplit="2" ySplit="14" topLeftCell="C57" activePane="bottomRight" state="frozen"/>
      <selection pane="topLeft" activeCell="A1" sqref="A1"/>
      <selection pane="topRight" activeCell="C1" sqref="C1"/>
      <selection pane="bottomLeft" activeCell="A15" sqref="A15"/>
      <selection pane="bottomRight" activeCell="E62" sqref="E62"/>
    </sheetView>
  </sheetViews>
  <sheetFormatPr defaultColWidth="11.421875" defaultRowHeight="12.75"/>
  <cols>
    <col min="1" max="2" width="24.8515625" style="5" customWidth="1"/>
    <col min="3" max="6" width="21.7109375" style="5" customWidth="1"/>
    <col min="7" max="7" width="17.57421875" style="5" customWidth="1"/>
    <col min="8" max="16384" width="11.421875" style="5" customWidth="1"/>
  </cols>
  <sheetData>
    <row r="1" spans="1:2" s="2" customFormat="1" ht="96.75" customHeight="1" thickBot="1">
      <c r="A1" s="1"/>
      <c r="B1" s="1"/>
    </row>
    <row r="2" spans="1:6" ht="8.25" customHeight="1">
      <c r="A2" s="3"/>
      <c r="B2" s="3"/>
      <c r="C2" s="3"/>
      <c r="D2" s="3"/>
      <c r="E2" s="3"/>
      <c r="F2" s="3"/>
    </row>
    <row r="3" spans="1:6" s="59" customFormat="1" ht="22.5" customHeight="1">
      <c r="A3" s="60" t="s">
        <v>144</v>
      </c>
      <c r="B3" s="60"/>
      <c r="D3" s="60"/>
      <c r="F3" s="60"/>
    </row>
    <row r="4" spans="1:6" s="1" customFormat="1" ht="24" customHeight="1">
      <c r="A4" s="179" t="s">
        <v>143</v>
      </c>
      <c r="B4" s="179"/>
      <c r="C4" s="179"/>
      <c r="D4" s="179"/>
      <c r="E4" s="80"/>
      <c r="F4" s="80"/>
    </row>
    <row r="5" spans="1:2" ht="15.75" customHeight="1">
      <c r="A5" s="129" t="s">
        <v>60</v>
      </c>
      <c r="B5" s="129"/>
    </row>
    <row r="6" spans="1:6" s="2" customFormat="1" ht="84.75" customHeight="1">
      <c r="A6" s="178" t="s">
        <v>198</v>
      </c>
      <c r="B6" s="178"/>
      <c r="C6" s="178"/>
      <c r="D6" s="178"/>
      <c r="E6" s="178"/>
      <c r="F6" s="178"/>
    </row>
    <row r="7" spans="1:5" s="2" customFormat="1" ht="15" customHeight="1">
      <c r="A7" s="158"/>
      <c r="B7" s="158"/>
      <c r="C7" s="159"/>
      <c r="D7" s="159"/>
      <c r="E7" s="159"/>
    </row>
    <row r="8" spans="1:6" s="2" customFormat="1" ht="45.75" customHeight="1">
      <c r="A8" s="187" t="s">
        <v>155</v>
      </c>
      <c r="B8" s="188"/>
      <c r="C8" s="188"/>
      <c r="D8" s="188"/>
      <c r="E8" s="188"/>
      <c r="F8" s="188"/>
    </row>
    <row r="9" spans="1:6" ht="10.5" customHeight="1">
      <c r="A9" s="156"/>
      <c r="B9" s="157"/>
      <c r="C9" s="157"/>
      <c r="D9" s="157"/>
      <c r="E9" s="157"/>
      <c r="F9" s="157"/>
    </row>
    <row r="10" spans="1:6" s="2" customFormat="1" ht="25.5" customHeight="1" thickBot="1">
      <c r="A10" s="5" t="s">
        <v>152</v>
      </c>
      <c r="B10" s="5"/>
      <c r="C10" s="112"/>
      <c r="D10" s="5"/>
      <c r="E10" s="112"/>
      <c r="F10" s="5"/>
    </row>
    <row r="11" spans="1:6" s="2" customFormat="1" ht="27" customHeight="1" thickBot="1">
      <c r="A11" s="160"/>
      <c r="B11" s="160"/>
      <c r="C11" s="184" t="s">
        <v>147</v>
      </c>
      <c r="D11" s="185"/>
      <c r="E11" s="185"/>
      <c r="F11" s="186"/>
    </row>
    <row r="12" spans="1:6" s="2" customFormat="1" ht="27" customHeight="1">
      <c r="A12" s="180"/>
      <c r="B12" s="181"/>
      <c r="C12" s="180" t="s">
        <v>145</v>
      </c>
      <c r="D12" s="181"/>
      <c r="E12" s="180" t="s">
        <v>146</v>
      </c>
      <c r="F12" s="181"/>
    </row>
    <row r="13" spans="1:6" s="2" customFormat="1" ht="27" customHeight="1">
      <c r="A13" s="182" t="s">
        <v>153</v>
      </c>
      <c r="B13" s="183"/>
      <c r="C13" s="161" t="s">
        <v>11</v>
      </c>
      <c r="D13" s="162" t="s">
        <v>157</v>
      </c>
      <c r="E13" s="161" t="s">
        <v>11</v>
      </c>
      <c r="F13" s="162" t="s">
        <v>158</v>
      </c>
    </row>
    <row r="14" spans="1:6" s="2" customFormat="1" ht="16.5" thickBot="1">
      <c r="A14" s="161" t="s">
        <v>150</v>
      </c>
      <c r="B14" s="161" t="s">
        <v>151</v>
      </c>
      <c r="C14" s="161" t="s">
        <v>117</v>
      </c>
      <c r="D14" s="162" t="s">
        <v>117</v>
      </c>
      <c r="E14" s="161" t="s">
        <v>117</v>
      </c>
      <c r="F14" s="162" t="s">
        <v>117</v>
      </c>
    </row>
    <row r="15" spans="1:6" ht="27" customHeight="1" thickBot="1">
      <c r="A15" s="163" t="s">
        <v>159</v>
      </c>
      <c r="B15" s="163" t="s">
        <v>160</v>
      </c>
      <c r="C15" s="164">
        <v>5.19</v>
      </c>
      <c r="D15" s="164">
        <f aca="true" t="shared" si="0" ref="D15:D21">C15*1.19</f>
        <v>6.1761</v>
      </c>
      <c r="E15" s="165">
        <v>4.17</v>
      </c>
      <c r="F15" s="165">
        <f>E15*1.19</f>
        <v>4.9623</v>
      </c>
    </row>
    <row r="16" spans="1:6" ht="27" customHeight="1" thickBot="1">
      <c r="A16" s="155" t="s">
        <v>161</v>
      </c>
      <c r="B16" s="155" t="s">
        <v>162</v>
      </c>
      <c r="C16" s="30">
        <v>5.05</v>
      </c>
      <c r="D16" s="30">
        <f t="shared" si="0"/>
        <v>6.009499999999999</v>
      </c>
      <c r="E16" s="31">
        <v>4.13</v>
      </c>
      <c r="F16" s="31">
        <f>E16*1.19</f>
        <v>4.9147</v>
      </c>
    </row>
    <row r="17" spans="1:6" ht="27" customHeight="1" thickBot="1">
      <c r="A17" s="155" t="s">
        <v>163</v>
      </c>
      <c r="B17" s="155" t="s">
        <v>164</v>
      </c>
      <c r="C17" s="30">
        <v>4.95</v>
      </c>
      <c r="D17" s="30">
        <f t="shared" si="0"/>
        <v>5.8905</v>
      </c>
      <c r="E17" s="31">
        <v>4.12</v>
      </c>
      <c r="F17" s="31">
        <f aca="true" t="shared" si="1" ref="F17:F25">E17*1.19</f>
        <v>4.9028</v>
      </c>
    </row>
    <row r="18" spans="1:6" ht="27" customHeight="1" thickBot="1">
      <c r="A18" s="155" t="s">
        <v>165</v>
      </c>
      <c r="B18" s="155" t="s">
        <v>166</v>
      </c>
      <c r="C18" s="30">
        <v>4.91</v>
      </c>
      <c r="D18" s="30">
        <f t="shared" si="0"/>
        <v>5.8429</v>
      </c>
      <c r="E18" s="31">
        <v>4.12</v>
      </c>
      <c r="F18" s="31">
        <f t="shared" si="1"/>
        <v>4.9028</v>
      </c>
    </row>
    <row r="19" spans="1:6" ht="27" customHeight="1" thickBot="1">
      <c r="A19" s="155" t="s">
        <v>167</v>
      </c>
      <c r="B19" s="155" t="s">
        <v>168</v>
      </c>
      <c r="C19" s="30">
        <v>4.87</v>
      </c>
      <c r="D19" s="30">
        <f t="shared" si="0"/>
        <v>5.7953</v>
      </c>
      <c r="E19" s="31">
        <v>4.12</v>
      </c>
      <c r="F19" s="31">
        <f t="shared" si="1"/>
        <v>4.9028</v>
      </c>
    </row>
    <row r="20" spans="1:6" ht="27" customHeight="1" thickBot="1">
      <c r="A20" s="155" t="s">
        <v>169</v>
      </c>
      <c r="B20" s="155" t="s">
        <v>170</v>
      </c>
      <c r="C20" s="30">
        <v>4.8</v>
      </c>
      <c r="D20" s="30">
        <f t="shared" si="0"/>
        <v>5.712</v>
      </c>
      <c r="E20" s="31">
        <v>4.11</v>
      </c>
      <c r="F20" s="31">
        <f t="shared" si="1"/>
        <v>4.8909</v>
      </c>
    </row>
    <row r="21" spans="1:6" ht="27" customHeight="1" thickBot="1">
      <c r="A21" s="155" t="s">
        <v>171</v>
      </c>
      <c r="B21" s="155" t="s">
        <v>172</v>
      </c>
      <c r="C21" s="30">
        <v>4.73</v>
      </c>
      <c r="D21" s="30">
        <f t="shared" si="0"/>
        <v>5.6287</v>
      </c>
      <c r="E21" s="31">
        <v>4.05</v>
      </c>
      <c r="F21" s="31">
        <f t="shared" si="1"/>
        <v>4.8195</v>
      </c>
    </row>
    <row r="22" spans="1:6" ht="27" customHeight="1" thickBot="1">
      <c r="A22" s="155" t="s">
        <v>173</v>
      </c>
      <c r="B22" s="155" t="s">
        <v>174</v>
      </c>
      <c r="C22" s="30">
        <v>4.65</v>
      </c>
      <c r="D22" s="30">
        <f aca="true" t="shared" si="2" ref="D22:D30">C22*1.19</f>
        <v>5.5335</v>
      </c>
      <c r="E22" s="31">
        <v>3.91</v>
      </c>
      <c r="F22" s="31">
        <f t="shared" si="1"/>
        <v>4.6529</v>
      </c>
    </row>
    <row r="23" spans="1:6" ht="27" customHeight="1" thickBot="1">
      <c r="A23" s="155" t="s">
        <v>176</v>
      </c>
      <c r="B23" s="155" t="s">
        <v>175</v>
      </c>
      <c r="C23" s="30">
        <v>4.6</v>
      </c>
      <c r="D23" s="30">
        <f t="shared" si="2"/>
        <v>5.473999999999999</v>
      </c>
      <c r="E23" s="31">
        <v>3.81</v>
      </c>
      <c r="F23" s="31">
        <f t="shared" si="1"/>
        <v>4.5339</v>
      </c>
    </row>
    <row r="24" spans="1:6" ht="27" customHeight="1" thickBot="1">
      <c r="A24" s="155" t="s">
        <v>177</v>
      </c>
      <c r="B24" s="155" t="s">
        <v>178</v>
      </c>
      <c r="C24" s="30">
        <v>4.63</v>
      </c>
      <c r="D24" s="30">
        <f t="shared" si="2"/>
        <v>5.5097</v>
      </c>
      <c r="E24" s="31">
        <v>3.86</v>
      </c>
      <c r="F24" s="31">
        <f t="shared" si="1"/>
        <v>4.5934</v>
      </c>
    </row>
    <row r="25" spans="1:6" ht="27" customHeight="1" thickBot="1">
      <c r="A25" s="155" t="s">
        <v>179</v>
      </c>
      <c r="B25" s="155" t="s">
        <v>180</v>
      </c>
      <c r="C25" s="30">
        <v>4.52</v>
      </c>
      <c r="D25" s="30">
        <f t="shared" si="2"/>
        <v>5.378799999999999</v>
      </c>
      <c r="E25" s="31">
        <v>3.65</v>
      </c>
      <c r="F25" s="31">
        <f t="shared" si="1"/>
        <v>4.3435</v>
      </c>
    </row>
    <row r="26" spans="1:6" ht="27" customHeight="1" thickBot="1">
      <c r="A26" s="155" t="s">
        <v>181</v>
      </c>
      <c r="B26" s="155" t="s">
        <v>182</v>
      </c>
      <c r="C26" s="30">
        <v>4.51</v>
      </c>
      <c r="D26" s="30">
        <f t="shared" si="2"/>
        <v>5.366899999999999</v>
      </c>
      <c r="E26" s="31">
        <v>3.62</v>
      </c>
      <c r="F26" s="31">
        <f aca="true" t="shared" si="3" ref="F26:F31">E26*1.19</f>
        <v>4.3078</v>
      </c>
    </row>
    <row r="27" spans="1:6" ht="27" customHeight="1" thickBot="1">
      <c r="A27" s="155" t="s">
        <v>183</v>
      </c>
      <c r="B27" s="155" t="s">
        <v>184</v>
      </c>
      <c r="C27" s="30">
        <v>4.46</v>
      </c>
      <c r="D27" s="30">
        <f t="shared" si="2"/>
        <v>5.3073999999999995</v>
      </c>
      <c r="E27" s="31">
        <v>3.57</v>
      </c>
      <c r="F27" s="31">
        <f t="shared" si="3"/>
        <v>4.2482999999999995</v>
      </c>
    </row>
    <row r="28" spans="1:6" ht="27" customHeight="1" thickBot="1">
      <c r="A28" s="155" t="s">
        <v>185</v>
      </c>
      <c r="B28" s="155" t="s">
        <v>186</v>
      </c>
      <c r="C28" s="30">
        <v>4.41</v>
      </c>
      <c r="D28" s="30">
        <f t="shared" si="2"/>
        <v>5.2479</v>
      </c>
      <c r="E28" s="31">
        <v>3.53</v>
      </c>
      <c r="F28" s="31">
        <f t="shared" si="3"/>
        <v>4.200699999999999</v>
      </c>
    </row>
    <row r="29" spans="1:6" ht="27" customHeight="1" thickBot="1">
      <c r="A29" s="155" t="s">
        <v>187</v>
      </c>
      <c r="B29" s="155" t="s">
        <v>188</v>
      </c>
      <c r="C29" s="30">
        <v>4.33</v>
      </c>
      <c r="D29" s="30">
        <f t="shared" si="2"/>
        <v>5.1527</v>
      </c>
      <c r="E29" s="31">
        <v>3.51</v>
      </c>
      <c r="F29" s="31">
        <f t="shared" si="3"/>
        <v>4.1769</v>
      </c>
    </row>
    <row r="30" spans="1:6" ht="27" customHeight="1" thickBot="1">
      <c r="A30" s="155" t="s">
        <v>189</v>
      </c>
      <c r="B30" s="155" t="s">
        <v>190</v>
      </c>
      <c r="C30" s="30">
        <v>4.29</v>
      </c>
      <c r="D30" s="30">
        <f t="shared" si="2"/>
        <v>5.1051</v>
      </c>
      <c r="E30" s="31">
        <v>3.51</v>
      </c>
      <c r="F30" s="31">
        <f t="shared" si="3"/>
        <v>4.1769</v>
      </c>
    </row>
    <row r="31" spans="1:6" ht="27" customHeight="1" thickBot="1">
      <c r="A31" s="155" t="s">
        <v>191</v>
      </c>
      <c r="B31" s="155" t="s">
        <v>192</v>
      </c>
      <c r="C31" s="30">
        <v>4.25</v>
      </c>
      <c r="D31" s="30">
        <f aca="true" t="shared" si="4" ref="D31:D42">C31*1.19</f>
        <v>5.0575</v>
      </c>
      <c r="E31" s="31">
        <v>3.51</v>
      </c>
      <c r="F31" s="31">
        <f t="shared" si="3"/>
        <v>4.1769</v>
      </c>
    </row>
    <row r="32" spans="1:6" ht="27" customHeight="1" thickBot="1">
      <c r="A32" s="155" t="s">
        <v>193</v>
      </c>
      <c r="B32" s="155" t="s">
        <v>194</v>
      </c>
      <c r="C32" s="30">
        <v>4.23</v>
      </c>
      <c r="D32" s="30">
        <f t="shared" si="4"/>
        <v>5.0337000000000005</v>
      </c>
      <c r="E32" s="31">
        <v>3.5</v>
      </c>
      <c r="F32" s="31">
        <f aca="true" t="shared" si="5" ref="F32:F40">E32*1.19</f>
        <v>4.165</v>
      </c>
    </row>
    <row r="33" spans="1:6" ht="27" customHeight="1" thickBot="1">
      <c r="A33" s="155" t="s">
        <v>195</v>
      </c>
      <c r="B33" s="155" t="s">
        <v>196</v>
      </c>
      <c r="C33" s="30">
        <v>4.18</v>
      </c>
      <c r="D33" s="30">
        <f t="shared" si="4"/>
        <v>4.9742</v>
      </c>
      <c r="E33" s="31">
        <v>3.46</v>
      </c>
      <c r="F33" s="31">
        <f t="shared" si="5"/>
        <v>4.1174</v>
      </c>
    </row>
    <row r="34" spans="1:6" ht="27" customHeight="1" thickBot="1">
      <c r="A34" s="155" t="s">
        <v>197</v>
      </c>
      <c r="B34" s="155" t="s">
        <v>199</v>
      </c>
      <c r="C34" s="30">
        <v>4.13</v>
      </c>
      <c r="D34" s="30">
        <f t="shared" si="4"/>
        <v>4.9147</v>
      </c>
      <c r="E34" s="31">
        <v>3.4</v>
      </c>
      <c r="F34" s="31">
        <f t="shared" si="5"/>
        <v>4.045999999999999</v>
      </c>
    </row>
    <row r="35" spans="1:6" ht="27" customHeight="1" thickBot="1">
      <c r="A35" s="155" t="s">
        <v>201</v>
      </c>
      <c r="B35" s="155" t="s">
        <v>200</v>
      </c>
      <c r="C35" s="30">
        <v>4.11</v>
      </c>
      <c r="D35" s="30">
        <f t="shared" si="4"/>
        <v>4.8909</v>
      </c>
      <c r="E35" s="31">
        <v>3.38</v>
      </c>
      <c r="F35" s="31">
        <f t="shared" si="5"/>
        <v>4.0222</v>
      </c>
    </row>
    <row r="36" spans="1:6" ht="27" customHeight="1" thickBot="1">
      <c r="A36" s="155" t="s">
        <v>202</v>
      </c>
      <c r="B36" s="155" t="s">
        <v>203</v>
      </c>
      <c r="C36" s="30">
        <v>4.04</v>
      </c>
      <c r="D36" s="30">
        <f t="shared" si="4"/>
        <v>4.8076</v>
      </c>
      <c r="E36" s="31">
        <v>3.25</v>
      </c>
      <c r="F36" s="31">
        <f t="shared" si="5"/>
        <v>3.8674999999999997</v>
      </c>
    </row>
    <row r="37" spans="1:6" ht="27" customHeight="1" thickBot="1">
      <c r="A37" s="155" t="s">
        <v>204</v>
      </c>
      <c r="B37" s="155" t="s">
        <v>205</v>
      </c>
      <c r="C37" s="30">
        <v>3.94</v>
      </c>
      <c r="D37" s="30">
        <f>C37*1.19</f>
        <v>4.6886</v>
      </c>
      <c r="E37" s="31">
        <v>3.08</v>
      </c>
      <c r="F37" s="31">
        <f t="shared" si="5"/>
        <v>3.6652</v>
      </c>
    </row>
    <row r="38" spans="1:6" ht="27" customHeight="1" thickBot="1">
      <c r="A38" s="155" t="s">
        <v>206</v>
      </c>
      <c r="B38" s="155" t="s">
        <v>207</v>
      </c>
      <c r="C38" s="30">
        <v>3.86</v>
      </c>
      <c r="D38" s="30">
        <f>C38*1.19</f>
        <v>4.5934</v>
      </c>
      <c r="E38" s="31">
        <v>2.98</v>
      </c>
      <c r="F38" s="31">
        <f t="shared" si="5"/>
        <v>3.5462</v>
      </c>
    </row>
    <row r="39" spans="1:6" ht="27" customHeight="1" thickBot="1">
      <c r="A39" s="155" t="s">
        <v>208</v>
      </c>
      <c r="B39" s="155" t="s">
        <v>209</v>
      </c>
      <c r="C39" s="30">
        <v>3.8</v>
      </c>
      <c r="D39" s="30">
        <f>C39*1.19</f>
        <v>4.521999999999999</v>
      </c>
      <c r="E39" s="31">
        <v>2.93</v>
      </c>
      <c r="F39" s="31">
        <f t="shared" si="5"/>
        <v>3.4867</v>
      </c>
    </row>
    <row r="40" spans="1:6" ht="27" customHeight="1" thickBot="1">
      <c r="A40" s="155" t="s">
        <v>210</v>
      </c>
      <c r="B40" s="155" t="s">
        <v>211</v>
      </c>
      <c r="C40" s="30">
        <v>3.78</v>
      </c>
      <c r="D40" s="30">
        <f>C40*1.19</f>
        <v>4.4982</v>
      </c>
      <c r="E40" s="31">
        <v>2.92</v>
      </c>
      <c r="F40" s="31">
        <f t="shared" si="5"/>
        <v>3.4747999999999997</v>
      </c>
    </row>
    <row r="41" spans="1:6" ht="27" customHeight="1" thickBot="1">
      <c r="A41" s="155" t="s">
        <v>212</v>
      </c>
      <c r="B41" s="155" t="s">
        <v>213</v>
      </c>
      <c r="C41" s="30">
        <v>3.81</v>
      </c>
      <c r="D41" s="30">
        <f>C41*1.19</f>
        <v>4.5339</v>
      </c>
      <c r="E41" s="31">
        <v>2.94</v>
      </c>
      <c r="F41" s="31">
        <f aca="true" t="shared" si="6" ref="F41:F46">E41*1.19</f>
        <v>3.4985999999999997</v>
      </c>
    </row>
    <row r="42" spans="1:6" ht="27" customHeight="1" thickBot="1">
      <c r="A42" s="155" t="s">
        <v>214</v>
      </c>
      <c r="B42" s="155" t="s">
        <v>215</v>
      </c>
      <c r="C42" s="30">
        <v>3.77</v>
      </c>
      <c r="D42" s="30">
        <f t="shared" si="4"/>
        <v>4.4863</v>
      </c>
      <c r="E42" s="31">
        <v>2.93</v>
      </c>
      <c r="F42" s="31">
        <f t="shared" si="6"/>
        <v>3.4867</v>
      </c>
    </row>
    <row r="43" spans="1:6" ht="27" customHeight="1" thickBot="1">
      <c r="A43" s="155" t="s">
        <v>216</v>
      </c>
      <c r="B43" s="155" t="s">
        <v>217</v>
      </c>
      <c r="C43" s="30">
        <v>3.69</v>
      </c>
      <c r="D43" s="30">
        <f aca="true" t="shared" si="7" ref="D43:D48">C43*1.19</f>
        <v>4.3911</v>
      </c>
      <c r="E43" s="31">
        <v>2.93</v>
      </c>
      <c r="F43" s="31">
        <f t="shared" si="6"/>
        <v>3.4867</v>
      </c>
    </row>
    <row r="44" spans="1:6" ht="27" customHeight="1" thickBot="1">
      <c r="A44" s="155" t="s">
        <v>218</v>
      </c>
      <c r="B44" s="155" t="s">
        <v>219</v>
      </c>
      <c r="C44" s="30">
        <v>3.63</v>
      </c>
      <c r="D44" s="30">
        <f t="shared" si="7"/>
        <v>4.3197</v>
      </c>
      <c r="E44" s="31">
        <v>2.91</v>
      </c>
      <c r="F44" s="31">
        <f t="shared" si="6"/>
        <v>3.4629</v>
      </c>
    </row>
    <row r="45" spans="1:6" ht="27" customHeight="1" thickBot="1">
      <c r="A45" s="155" t="s">
        <v>220</v>
      </c>
      <c r="B45" s="155" t="s">
        <v>221</v>
      </c>
      <c r="C45" s="30">
        <v>3.6</v>
      </c>
      <c r="D45" s="30">
        <f t="shared" si="7"/>
        <v>4.284</v>
      </c>
      <c r="E45" s="31">
        <v>2.89</v>
      </c>
      <c r="F45" s="31">
        <f t="shared" si="6"/>
        <v>3.4391</v>
      </c>
    </row>
    <row r="46" spans="1:6" ht="27" customHeight="1" thickBot="1">
      <c r="A46" s="155" t="s">
        <v>222</v>
      </c>
      <c r="B46" s="155" t="s">
        <v>223</v>
      </c>
      <c r="C46" s="30">
        <v>3.57</v>
      </c>
      <c r="D46" s="30">
        <f t="shared" si="7"/>
        <v>4.2482999999999995</v>
      </c>
      <c r="E46" s="31">
        <v>2.85</v>
      </c>
      <c r="F46" s="31">
        <f t="shared" si="6"/>
        <v>3.3914999999999997</v>
      </c>
    </row>
    <row r="47" spans="1:6" ht="27" customHeight="1" thickBot="1">
      <c r="A47" s="155" t="s">
        <v>226</v>
      </c>
      <c r="B47" s="155" t="s">
        <v>224</v>
      </c>
      <c r="C47" s="30">
        <v>3.53</v>
      </c>
      <c r="D47" s="30">
        <f t="shared" si="7"/>
        <v>4.200699999999999</v>
      </c>
      <c r="E47" s="31">
        <v>2.82</v>
      </c>
      <c r="F47" s="31">
        <f aca="true" t="shared" si="8" ref="F47:F55">E47*1.19</f>
        <v>3.3557999999999995</v>
      </c>
    </row>
    <row r="48" spans="1:6" ht="27" customHeight="1" thickBot="1">
      <c r="A48" s="155" t="s">
        <v>227</v>
      </c>
      <c r="B48" s="155" t="s">
        <v>225</v>
      </c>
      <c r="C48" s="30">
        <v>3.45</v>
      </c>
      <c r="D48" s="30">
        <f t="shared" si="7"/>
        <v>4.1055</v>
      </c>
      <c r="E48" s="31">
        <v>2.73</v>
      </c>
      <c r="F48" s="31">
        <f t="shared" si="8"/>
        <v>3.2487</v>
      </c>
    </row>
    <row r="49" spans="1:6" ht="27" customHeight="1" thickBot="1">
      <c r="A49" s="155" t="s">
        <v>228</v>
      </c>
      <c r="B49" s="155" t="s">
        <v>229</v>
      </c>
      <c r="C49" s="30">
        <v>3.48</v>
      </c>
      <c r="D49" s="30">
        <f aca="true" t="shared" si="9" ref="D49:D57">C49*1.19</f>
        <v>4.1411999999999995</v>
      </c>
      <c r="E49" s="31">
        <v>2.8</v>
      </c>
      <c r="F49" s="31">
        <f t="shared" si="8"/>
        <v>3.332</v>
      </c>
    </row>
    <row r="50" spans="1:6" ht="27" customHeight="1" thickBot="1">
      <c r="A50" s="155" t="s">
        <v>230</v>
      </c>
      <c r="B50" s="155" t="s">
        <v>231</v>
      </c>
      <c r="C50" s="30">
        <v>3.48</v>
      </c>
      <c r="D50" s="30">
        <f t="shared" si="9"/>
        <v>4.1411999999999995</v>
      </c>
      <c r="E50" s="31">
        <v>2.79</v>
      </c>
      <c r="F50" s="31">
        <f t="shared" si="8"/>
        <v>3.3201</v>
      </c>
    </row>
    <row r="51" spans="1:6" ht="27" customHeight="1" thickBot="1">
      <c r="A51" s="155" t="s">
        <v>232</v>
      </c>
      <c r="B51" s="155" t="s">
        <v>233</v>
      </c>
      <c r="C51" s="30">
        <v>3.46</v>
      </c>
      <c r="D51" s="30">
        <f t="shared" si="9"/>
        <v>4.1174</v>
      </c>
      <c r="E51" s="31">
        <v>2.79</v>
      </c>
      <c r="F51" s="31">
        <f t="shared" si="8"/>
        <v>3.3201</v>
      </c>
    </row>
    <row r="52" spans="1:6" ht="27" customHeight="1" thickBot="1">
      <c r="A52" s="155" t="s">
        <v>236</v>
      </c>
      <c r="B52" s="155" t="s">
        <v>234</v>
      </c>
      <c r="C52" s="30">
        <v>3.42</v>
      </c>
      <c r="D52" s="30">
        <f t="shared" si="9"/>
        <v>4.0698</v>
      </c>
      <c r="E52" s="31">
        <v>2.78</v>
      </c>
      <c r="F52" s="31">
        <f t="shared" si="8"/>
        <v>3.3082</v>
      </c>
    </row>
    <row r="53" spans="1:6" ht="27" customHeight="1" thickBot="1">
      <c r="A53" s="155" t="s">
        <v>235</v>
      </c>
      <c r="B53" s="155" t="s">
        <v>237</v>
      </c>
      <c r="C53" s="30">
        <v>3.41</v>
      </c>
      <c r="D53" s="30">
        <f t="shared" si="9"/>
        <v>4.0579</v>
      </c>
      <c r="E53" s="31">
        <v>2.78</v>
      </c>
      <c r="F53" s="31">
        <f t="shared" si="8"/>
        <v>3.3082</v>
      </c>
    </row>
    <row r="54" spans="1:6" ht="27" customHeight="1" thickBot="1">
      <c r="A54" s="155" t="s">
        <v>238</v>
      </c>
      <c r="B54" s="155" t="s">
        <v>239</v>
      </c>
      <c r="C54" s="30">
        <v>3.43</v>
      </c>
      <c r="D54" s="30">
        <f t="shared" si="9"/>
        <v>4.0817</v>
      </c>
      <c r="E54" s="31">
        <v>2.78</v>
      </c>
      <c r="F54" s="31">
        <f t="shared" si="8"/>
        <v>3.3082</v>
      </c>
    </row>
    <row r="55" spans="1:6" ht="27" customHeight="1" thickBot="1">
      <c r="A55" s="155" t="s">
        <v>240</v>
      </c>
      <c r="B55" s="155" t="s">
        <v>241</v>
      </c>
      <c r="C55" s="30">
        <v>3.46</v>
      </c>
      <c r="D55" s="30">
        <f t="shared" si="9"/>
        <v>4.1174</v>
      </c>
      <c r="E55" s="31">
        <v>2.78</v>
      </c>
      <c r="F55" s="31">
        <f t="shared" si="8"/>
        <v>3.3082</v>
      </c>
    </row>
    <row r="56" spans="1:6" ht="27" customHeight="1" thickBot="1">
      <c r="A56" s="155" t="s">
        <v>242</v>
      </c>
      <c r="B56" s="155" t="s">
        <v>243</v>
      </c>
      <c r="C56" s="30">
        <v>3.44</v>
      </c>
      <c r="D56" s="30">
        <f t="shared" si="9"/>
        <v>4.0935999999999995</v>
      </c>
      <c r="E56" s="31">
        <v>2.78</v>
      </c>
      <c r="F56" s="31">
        <f>E56*1.19</f>
        <v>3.3082</v>
      </c>
    </row>
    <row r="57" spans="1:6" ht="27" customHeight="1" thickBot="1">
      <c r="A57" s="155" t="s">
        <v>244</v>
      </c>
      <c r="B57" s="155" t="s">
        <v>245</v>
      </c>
      <c r="C57" s="30">
        <v>3.47</v>
      </c>
      <c r="D57" s="30">
        <f t="shared" si="9"/>
        <v>4.1293</v>
      </c>
      <c r="E57" s="31">
        <v>2.83</v>
      </c>
      <c r="F57" s="31">
        <f>E57*1.19</f>
        <v>3.3677</v>
      </c>
    </row>
    <row r="58" spans="1:6" ht="27" customHeight="1" thickBot="1">
      <c r="A58" s="155" t="s">
        <v>246</v>
      </c>
      <c r="B58" s="155" t="s">
        <v>247</v>
      </c>
      <c r="C58" s="30">
        <v>3.43</v>
      </c>
      <c r="D58" s="30">
        <f>C58*1.19</f>
        <v>4.0817</v>
      </c>
      <c r="E58" s="31">
        <v>2.81</v>
      </c>
      <c r="F58" s="31">
        <f>E58*1.19</f>
        <v>3.3439</v>
      </c>
    </row>
    <row r="59" spans="1:6" ht="27" customHeight="1" thickBot="1">
      <c r="A59" s="155" t="s">
        <v>248</v>
      </c>
      <c r="B59" s="155" t="s">
        <v>249</v>
      </c>
      <c r="C59" s="30">
        <v>3.38</v>
      </c>
      <c r="D59" s="30">
        <f>C59*1.19</f>
        <v>4.0222</v>
      </c>
      <c r="E59" s="31">
        <v>2.75</v>
      </c>
      <c r="F59" s="31">
        <f>E59*1.19</f>
        <v>3.2725</v>
      </c>
    </row>
    <row r="60" spans="1:6" ht="27" customHeight="1" thickBot="1">
      <c r="A60" s="155" t="s">
        <v>250</v>
      </c>
      <c r="B60" s="155" t="s">
        <v>251</v>
      </c>
      <c r="C60" s="30">
        <v>3.38</v>
      </c>
      <c r="D60" s="30">
        <f>C60*1.19</f>
        <v>4.0222</v>
      </c>
      <c r="E60" s="31">
        <v>2.77</v>
      </c>
      <c r="F60" s="31">
        <f>E60*1.19</f>
        <v>3.2963</v>
      </c>
    </row>
    <row r="61" spans="1:6" ht="27" customHeight="1" thickBot="1">
      <c r="A61" s="155" t="s">
        <v>252</v>
      </c>
      <c r="B61" s="155" t="s">
        <v>253</v>
      </c>
      <c r="C61" s="30">
        <v>3.24</v>
      </c>
      <c r="D61" s="30">
        <f>C61*1.19</f>
        <v>3.8556</v>
      </c>
      <c r="E61" s="31">
        <v>2.68</v>
      </c>
      <c r="F61" s="31">
        <f>E61*1.19</f>
        <v>3.1892</v>
      </c>
    </row>
    <row r="63" spans="1:6" ht="18">
      <c r="A63" s="32" t="s">
        <v>156</v>
      </c>
      <c r="B63" s="2"/>
      <c r="C63" s="33"/>
      <c r="D63" s="2"/>
      <c r="E63" s="33"/>
      <c r="F63" s="2"/>
    </row>
    <row r="64" spans="1:6" ht="9.75" customHeight="1">
      <c r="A64" s="32"/>
      <c r="B64" s="2"/>
      <c r="C64" s="33"/>
      <c r="D64" s="2"/>
      <c r="E64" s="33"/>
      <c r="F64" s="2"/>
    </row>
    <row r="65" spans="1:6" ht="47.25" customHeight="1">
      <c r="A65" s="178" t="s">
        <v>154</v>
      </c>
      <c r="B65" s="178"/>
      <c r="C65" s="178"/>
      <c r="D65" s="178"/>
      <c r="E65" s="178"/>
      <c r="F65" s="178"/>
    </row>
    <row r="66" spans="1:6" ht="11.25" customHeight="1">
      <c r="A66" s="79"/>
      <c r="B66" s="2"/>
      <c r="C66" s="79"/>
      <c r="D66" s="79"/>
      <c r="E66" s="154"/>
      <c r="F66" s="154"/>
    </row>
    <row r="67" ht="15">
      <c r="A67" s="5" t="s">
        <v>148</v>
      </c>
    </row>
    <row r="68" ht="15">
      <c r="A68" s="5" t="s">
        <v>149</v>
      </c>
    </row>
    <row r="70" ht="102" customHeight="1"/>
  </sheetData>
  <sheetProtection/>
  <mergeCells count="9">
    <mergeCell ref="A6:F6"/>
    <mergeCell ref="A4:D4"/>
    <mergeCell ref="A65:F65"/>
    <mergeCell ref="A12:B12"/>
    <mergeCell ref="A13:B13"/>
    <mergeCell ref="C11:F11"/>
    <mergeCell ref="C12:D12"/>
    <mergeCell ref="E12:F12"/>
    <mergeCell ref="A8:F8"/>
  </mergeCells>
  <printOptions/>
  <pageMargins left="0.39" right="0.27" top="0.25" bottom="0.44" header="0.25" footer="0.21"/>
  <pageSetup fitToHeight="1" fitToWidth="1" horizontalDpi="300" verticalDpi="300" orientation="portrait" paperSize="9" scale="64" r:id="rId2"/>
  <headerFooter alignWithMargins="0">
    <oddFooter>&amp;L&amp;6EnBW Regional AG&amp;R&amp;7&amp;D</oddFooter>
  </headerFooter>
  <drawing r:id="rId1"/>
</worksheet>
</file>

<file path=xl/worksheets/sheet5.xml><?xml version="1.0" encoding="utf-8"?>
<worksheet xmlns="http://schemas.openxmlformats.org/spreadsheetml/2006/main" xmlns:r="http://schemas.openxmlformats.org/officeDocument/2006/relationships">
  <dimension ref="A1:C13"/>
  <sheetViews>
    <sheetView showGridLines="0" zoomScale="75" zoomScaleNormal="75" zoomScalePageLayoutView="0" workbookViewId="0" topLeftCell="A1">
      <selection activeCell="C24" sqref="C24"/>
    </sheetView>
  </sheetViews>
  <sheetFormatPr defaultColWidth="11.421875" defaultRowHeight="12.75"/>
  <cols>
    <col min="1" max="1" width="50.140625" style="5" customWidth="1"/>
    <col min="2" max="3" width="20.7109375" style="5" customWidth="1"/>
    <col min="4" max="16384" width="11.421875" style="5" customWidth="1"/>
  </cols>
  <sheetData>
    <row r="1" s="2" customFormat="1" ht="45" customHeight="1" thickBot="1">
      <c r="A1" s="1"/>
    </row>
    <row r="2" spans="1:3" ht="7.5" customHeight="1">
      <c r="A2" s="3"/>
      <c r="B2" s="3"/>
      <c r="C2" s="3"/>
    </row>
    <row r="3" spans="1:3" s="59" customFormat="1" ht="21" customHeight="1">
      <c r="A3" s="60" t="s">
        <v>137</v>
      </c>
      <c r="B3" s="60"/>
      <c r="C3" s="61"/>
    </row>
    <row r="4" spans="1:3" s="59" customFormat="1" ht="21" customHeight="1">
      <c r="A4" s="60"/>
      <c r="B4" s="60"/>
      <c r="C4" s="61"/>
    </row>
    <row r="5" spans="1:3" ht="37.5" customHeight="1">
      <c r="A5" s="189" t="s">
        <v>135</v>
      </c>
      <c r="B5" s="190"/>
      <c r="C5" s="190"/>
    </row>
    <row r="6" ht="10.5" customHeight="1" thickBot="1">
      <c r="A6" s="145"/>
    </row>
    <row r="7" spans="1:3" s="2" customFormat="1" ht="32.25" customHeight="1" thickBot="1">
      <c r="A7" s="146"/>
      <c r="B7" s="191" t="s">
        <v>136</v>
      </c>
      <c r="C7" s="192"/>
    </row>
    <row r="8" ht="9" customHeight="1" thickBot="1">
      <c r="A8" s="14"/>
    </row>
    <row r="9" spans="1:3" s="2" customFormat="1" ht="24.75" customHeight="1" thickBot="1">
      <c r="A9" s="16" t="s">
        <v>137</v>
      </c>
      <c r="B9" s="193">
        <v>0.92</v>
      </c>
      <c r="C9" s="194"/>
    </row>
    <row r="10" spans="1:3" s="2" customFormat="1" ht="9" customHeight="1">
      <c r="A10" s="147"/>
      <c r="B10" s="148"/>
      <c r="C10" s="148"/>
    </row>
    <row r="11" spans="1:3" ht="3" customHeight="1">
      <c r="A11" s="4"/>
      <c r="B11" s="4"/>
      <c r="C11" s="4"/>
    </row>
    <row r="12" spans="1:3" s="2" customFormat="1" ht="6.75" customHeight="1">
      <c r="A12" s="26"/>
      <c r="B12" s="26"/>
      <c r="C12" s="27"/>
    </row>
    <row r="13" spans="1:3" s="21" customFormat="1" ht="17.25" customHeight="1">
      <c r="A13" s="2" t="s">
        <v>96</v>
      </c>
      <c r="B13" s="2"/>
      <c r="C13" s="2"/>
    </row>
  </sheetData>
  <sheetProtection/>
  <mergeCells count="3">
    <mergeCell ref="A5:C5"/>
    <mergeCell ref="B7:C7"/>
    <mergeCell ref="B9:C9"/>
  </mergeCells>
  <printOptions/>
  <pageMargins left="0.25" right="0.27" top="0.3" bottom="0.69" header="0.25" footer="0.4921259845"/>
  <pageSetup horizontalDpi="300" verticalDpi="300" orientation="portrait" paperSize="9" scale="90" r:id="rId2"/>
  <headerFooter alignWithMargins="0">
    <oddFooter>&amp;L&amp;6&amp;Z&amp;F&amp;A&amp;R&amp;7&amp;D&amp;T</oddFooter>
  </headerFooter>
  <drawing r:id="rId1"/>
</worksheet>
</file>

<file path=xl/worksheets/sheet6.xml><?xml version="1.0" encoding="utf-8"?>
<worksheet xmlns="http://schemas.openxmlformats.org/spreadsheetml/2006/main" xmlns:r="http://schemas.openxmlformats.org/officeDocument/2006/relationships">
  <dimension ref="A1:E32"/>
  <sheetViews>
    <sheetView showGridLines="0" zoomScale="75" zoomScaleNormal="75" zoomScalePageLayoutView="0" workbookViewId="0" topLeftCell="A1">
      <selection activeCell="H9" sqref="H9"/>
    </sheetView>
  </sheetViews>
  <sheetFormatPr defaultColWidth="11.421875" defaultRowHeight="12.75"/>
  <cols>
    <col min="1" max="1" width="50.140625" style="5" customWidth="1"/>
    <col min="2" max="3" width="27.140625" style="5" customWidth="1"/>
    <col min="4" max="4" width="1.57421875" style="5" customWidth="1"/>
    <col min="5" max="5" width="8.7109375" style="5" customWidth="1"/>
    <col min="6" max="16384" width="11.421875" style="5" customWidth="1"/>
  </cols>
  <sheetData>
    <row r="1" s="2" customFormat="1" ht="45" customHeight="1" thickBot="1">
      <c r="A1" s="1"/>
    </row>
    <row r="2" spans="1:5" ht="7.5" customHeight="1">
      <c r="A2" s="3"/>
      <c r="B2" s="3"/>
      <c r="C2" s="3"/>
      <c r="D2" s="4"/>
      <c r="E2" s="4"/>
    </row>
    <row r="3" spans="1:3" s="59" customFormat="1" ht="21" customHeight="1">
      <c r="A3" s="60" t="s">
        <v>0</v>
      </c>
      <c r="B3" s="60"/>
      <c r="C3" s="61"/>
    </row>
    <row r="4" spans="1:5" s="7" customFormat="1" ht="51" customHeight="1">
      <c r="A4" s="195" t="s">
        <v>142</v>
      </c>
      <c r="B4" s="195"/>
      <c r="C4" s="195"/>
      <c r="D4" s="6"/>
      <c r="E4" s="6"/>
    </row>
    <row r="5" ht="15">
      <c r="A5" s="5" t="s">
        <v>128</v>
      </c>
    </row>
    <row r="6" ht="10.5" customHeight="1" thickBot="1"/>
    <row r="7" spans="1:3" s="2" customFormat="1" ht="59.25" customHeight="1">
      <c r="A7" s="8"/>
      <c r="B7" s="9" t="s">
        <v>139</v>
      </c>
      <c r="C7" s="10" t="s">
        <v>1</v>
      </c>
    </row>
    <row r="8" spans="1:3" s="2" customFormat="1" ht="32.25" customHeight="1" thickBot="1">
      <c r="A8" s="11" t="s">
        <v>2</v>
      </c>
      <c r="B8" s="12" t="s">
        <v>24</v>
      </c>
      <c r="C8" s="13" t="s">
        <v>117</v>
      </c>
    </row>
    <row r="9" ht="9" customHeight="1" thickBot="1">
      <c r="A9" s="14"/>
    </row>
    <row r="10" spans="1:3" s="2" customFormat="1" ht="24.75" customHeight="1" thickBot="1">
      <c r="A10" s="16" t="s">
        <v>3</v>
      </c>
      <c r="B10" s="149">
        <f>'Anlage 9'!C5/6</f>
        <v>6.081666666666667</v>
      </c>
      <c r="C10" s="150">
        <f>'Anlage 9'!D5</f>
        <v>0.01</v>
      </c>
    </row>
    <row r="11" spans="1:3" s="2" customFormat="1" ht="9" customHeight="1" thickBot="1">
      <c r="A11" s="17"/>
      <c r="B11" s="151"/>
      <c r="C11" s="151"/>
    </row>
    <row r="12" spans="1:3" s="2" customFormat="1" ht="24.75" customHeight="1" thickBot="1">
      <c r="A12" s="15" t="s">
        <v>4</v>
      </c>
      <c r="B12" s="152">
        <f>'Anlage 9'!C6/6</f>
        <v>7.215</v>
      </c>
      <c r="C12" s="153">
        <f>'Anlage 9'!D6</f>
        <v>0.08</v>
      </c>
    </row>
    <row r="13" spans="1:3" s="2" customFormat="1" ht="24.75" customHeight="1" thickBot="1">
      <c r="A13" s="16" t="s">
        <v>5</v>
      </c>
      <c r="B13" s="149">
        <f>'Anlage 9'!C7/6</f>
        <v>6.766666666666667</v>
      </c>
      <c r="C13" s="150">
        <f>'Anlage 9'!D7</f>
        <v>0.16</v>
      </c>
    </row>
    <row r="14" spans="1:3" s="2" customFormat="1" ht="9" customHeight="1" thickBot="1">
      <c r="A14" s="17"/>
      <c r="B14" s="151"/>
      <c r="C14" s="151"/>
    </row>
    <row r="15" spans="1:3" s="2" customFormat="1" ht="24.75" customHeight="1" thickBot="1">
      <c r="A15" s="15" t="s">
        <v>6</v>
      </c>
      <c r="B15" s="152">
        <f>'Anlage 9'!C8/6</f>
        <v>8.48</v>
      </c>
      <c r="C15" s="153">
        <f>'Anlage 9'!D8</f>
        <v>0.3</v>
      </c>
    </row>
    <row r="16" spans="1:3" s="2" customFormat="1" ht="24.75" customHeight="1" thickBot="1">
      <c r="A16" s="16" t="s">
        <v>7</v>
      </c>
      <c r="B16" s="149">
        <f>'Anlage 9'!C9/6</f>
        <v>12.316666666666668</v>
      </c>
      <c r="C16" s="150">
        <f>'Anlage 9'!D9</f>
        <v>0.04</v>
      </c>
    </row>
    <row r="17" spans="1:3" s="2" customFormat="1" ht="9" customHeight="1" thickBot="1">
      <c r="A17" s="17"/>
      <c r="B17" s="151"/>
      <c r="C17" s="151"/>
    </row>
    <row r="18" spans="1:3" s="2" customFormat="1" ht="24.75" customHeight="1" thickBot="1">
      <c r="A18" s="15" t="s">
        <v>8</v>
      </c>
      <c r="B18" s="152">
        <f>'Anlage 9'!C10/6</f>
        <v>9.078333333333333</v>
      </c>
      <c r="C18" s="153">
        <f>'Anlage 9'!D10</f>
        <v>0.94</v>
      </c>
    </row>
    <row r="19" ht="3" customHeight="1"/>
    <row r="20" spans="1:3" s="2" customFormat="1" ht="33.75" customHeight="1">
      <c r="A20" s="173" t="s">
        <v>141</v>
      </c>
      <c r="B20" s="173"/>
      <c r="C20" s="173"/>
    </row>
    <row r="21" ht="6" customHeight="1"/>
    <row r="22" spans="1:4" s="2" customFormat="1" ht="27" customHeight="1">
      <c r="A22" s="196" t="s">
        <v>89</v>
      </c>
      <c r="B22" s="196"/>
      <c r="C22" s="196"/>
      <c r="D22" s="19"/>
    </row>
    <row r="23" s="20" customFormat="1" ht="15">
      <c r="A23" s="5" t="s">
        <v>128</v>
      </c>
    </row>
    <row r="24" spans="1:3" s="21" customFormat="1" ht="65.25" customHeight="1">
      <c r="A24" s="173" t="s">
        <v>138</v>
      </c>
      <c r="B24" s="173"/>
      <c r="C24" s="173"/>
    </row>
    <row r="25" spans="1:3" ht="6.75" customHeight="1" thickBot="1">
      <c r="A25" s="22"/>
      <c r="B25" s="22"/>
      <c r="C25" s="22"/>
    </row>
    <row r="26" spans="1:3" s="21" customFormat="1" ht="42" customHeight="1" thickBot="1">
      <c r="A26" s="62" t="s">
        <v>2</v>
      </c>
      <c r="B26" s="63" t="s">
        <v>12</v>
      </c>
      <c r="C26" s="63" t="s">
        <v>118</v>
      </c>
    </row>
    <row r="27" spans="1:3" ht="6" customHeight="1" thickBot="1">
      <c r="A27" s="23"/>
      <c r="B27" s="22"/>
      <c r="C27" s="22"/>
    </row>
    <row r="28" spans="1:3" s="21" customFormat="1" ht="24.75" customHeight="1" thickBot="1">
      <c r="A28" s="34" t="s">
        <v>4</v>
      </c>
      <c r="B28" s="15" t="s">
        <v>9</v>
      </c>
      <c r="C28" s="31">
        <f>ROUND((7*0.005)+((('Anlage 9'!C7/5000*100)+'Anlage 9'!D7)*0.005),2)</f>
        <v>0.04</v>
      </c>
    </row>
    <row r="29" spans="1:3" s="2" customFormat="1" ht="6" customHeight="1" thickBot="1">
      <c r="A29" s="24"/>
      <c r="B29" s="24"/>
      <c r="C29" s="25"/>
    </row>
    <row r="30" spans="1:3" s="21" customFormat="1" ht="24.75" customHeight="1" thickBot="1">
      <c r="A30" s="34" t="s">
        <v>6</v>
      </c>
      <c r="B30" s="15" t="s">
        <v>10</v>
      </c>
      <c r="C30" s="31">
        <f>ROUND((7*0.02)+((('Anlage 9'!C9/4000*100)+'Anlage 9'!D9)*0.02),2)</f>
        <v>0.18</v>
      </c>
    </row>
    <row r="31" spans="1:3" s="2" customFormat="1" ht="6.75" customHeight="1">
      <c r="A31" s="26"/>
      <c r="B31" s="26"/>
      <c r="C31" s="27"/>
    </row>
    <row r="32" s="21" customFormat="1" ht="17.25" customHeight="1">
      <c r="A32" s="2" t="s">
        <v>96</v>
      </c>
    </row>
  </sheetData>
  <sheetProtection/>
  <mergeCells count="4">
    <mergeCell ref="A4:C4"/>
    <mergeCell ref="A20:C20"/>
    <mergeCell ref="A22:C22"/>
    <mergeCell ref="A24:C24"/>
  </mergeCells>
  <printOptions/>
  <pageMargins left="0.25" right="0.32" top="0.25" bottom="0.56" header="0.25" footer="0.34"/>
  <pageSetup horizontalDpi="300" verticalDpi="300" orientation="portrait" paperSize="9" scale="90" r:id="rId2"/>
  <headerFooter alignWithMargins="0">
    <oddFooter>&amp;L&amp;6&amp;Z&amp;F&amp;A&amp;R&amp;7&amp;D&amp;T</oddFooter>
  </headerFooter>
  <drawing r:id="rId1"/>
</worksheet>
</file>

<file path=xl/worksheets/sheet7.xml><?xml version="1.0" encoding="utf-8"?>
<worksheet xmlns="http://schemas.openxmlformats.org/spreadsheetml/2006/main" xmlns:r="http://schemas.openxmlformats.org/officeDocument/2006/relationships">
  <dimension ref="A1:J47"/>
  <sheetViews>
    <sheetView showGridLines="0" zoomScale="75" zoomScaleNormal="75" zoomScalePageLayoutView="0" workbookViewId="0" topLeftCell="A1">
      <selection activeCell="J25" sqref="J25"/>
    </sheetView>
  </sheetViews>
  <sheetFormatPr defaultColWidth="11.421875" defaultRowHeight="12.75"/>
  <cols>
    <col min="1" max="1" width="55.140625" style="2" customWidth="1"/>
    <col min="2" max="7" width="14.00390625" style="2" customWidth="1"/>
    <col min="8" max="8" width="2.00390625" style="2" customWidth="1"/>
    <col min="9" max="9" width="13.28125" style="2" bestFit="1" customWidth="1"/>
    <col min="10" max="10" width="90.140625" style="2" customWidth="1"/>
    <col min="11" max="16384" width="11.421875" style="2" customWidth="1"/>
  </cols>
  <sheetData>
    <row r="1" spans="1:8" ht="45" customHeight="1" thickBot="1">
      <c r="A1" s="1" t="s">
        <v>46</v>
      </c>
      <c r="B1" s="97"/>
      <c r="C1" s="97"/>
      <c r="D1" s="97"/>
      <c r="E1" s="97"/>
      <c r="F1" s="97"/>
      <c r="G1" s="97"/>
      <c r="H1" s="33"/>
    </row>
    <row r="2" spans="1:5" ht="15">
      <c r="A2" s="95"/>
      <c r="B2" s="33"/>
      <c r="C2" s="33"/>
      <c r="D2" s="33"/>
      <c r="E2" s="33"/>
    </row>
    <row r="3" spans="2:3" s="1" customFormat="1" ht="5.25" customHeight="1" thickBot="1">
      <c r="B3" s="87"/>
      <c r="C3" s="87"/>
    </row>
    <row r="4" spans="1:8" ht="32.25" thickBot="1">
      <c r="A4" s="87" t="s">
        <v>98</v>
      </c>
      <c r="B4" s="63" t="s">
        <v>119</v>
      </c>
      <c r="C4" s="108" t="s">
        <v>48</v>
      </c>
      <c r="D4" s="63" t="s">
        <v>120</v>
      </c>
      <c r="E4" s="108" t="s">
        <v>49</v>
      </c>
      <c r="F4" s="63" t="s">
        <v>121</v>
      </c>
      <c r="G4" s="108" t="s">
        <v>50</v>
      </c>
      <c r="H4" s="96"/>
    </row>
    <row r="5" spans="1:8" s="1" customFormat="1" ht="22.5" customHeight="1" hidden="1" thickBot="1">
      <c r="A5" s="109" t="s">
        <v>47</v>
      </c>
      <c r="B5" s="123"/>
      <c r="C5" s="93"/>
      <c r="D5" s="94"/>
      <c r="E5" s="94"/>
      <c r="F5" s="94"/>
      <c r="G5" s="94"/>
      <c r="H5" s="140"/>
    </row>
    <row r="6" ht="6" customHeight="1" thickBot="1">
      <c r="A6" s="98"/>
    </row>
    <row r="7" spans="1:10" s="1" customFormat="1" ht="24" customHeight="1" thickBot="1">
      <c r="A7" s="110" t="s">
        <v>51</v>
      </c>
      <c r="B7" s="35">
        <v>4466</v>
      </c>
      <c r="C7" s="35">
        <v>18239</v>
      </c>
      <c r="D7" s="35">
        <v>6092</v>
      </c>
      <c r="E7" s="35">
        <v>10502</v>
      </c>
      <c r="F7" s="35">
        <v>207</v>
      </c>
      <c r="G7" s="35">
        <v>14567</v>
      </c>
      <c r="H7" s="141"/>
      <c r="I7" s="99"/>
      <c r="J7" s="105"/>
    </row>
    <row r="8" spans="1:10" s="131" customFormat="1" ht="6" customHeight="1" thickBot="1">
      <c r="A8" s="137"/>
      <c r="B8" s="138"/>
      <c r="C8" s="138"/>
      <c r="D8" s="138"/>
      <c r="E8" s="138"/>
      <c r="F8" s="138"/>
      <c r="G8" s="138"/>
      <c r="H8" s="132"/>
      <c r="I8" s="133"/>
      <c r="J8" s="134"/>
    </row>
    <row r="9" spans="1:10" s="1" customFormat="1" ht="24" customHeight="1" thickBot="1">
      <c r="A9" s="110" t="s">
        <v>53</v>
      </c>
      <c r="B9" s="35"/>
      <c r="C9" s="35">
        <v>7240</v>
      </c>
      <c r="D9" s="35"/>
      <c r="E9" s="35">
        <v>11139</v>
      </c>
      <c r="F9" s="35"/>
      <c r="G9" s="35">
        <v>15605</v>
      </c>
      <c r="H9" s="141"/>
      <c r="I9" s="99"/>
      <c r="J9" s="103"/>
    </row>
    <row r="10" spans="1:10" s="131" customFormat="1" ht="6" customHeight="1" thickBot="1">
      <c r="A10" s="137"/>
      <c r="B10" s="138"/>
      <c r="C10" s="138"/>
      <c r="D10" s="138"/>
      <c r="E10" s="138"/>
      <c r="F10" s="138"/>
      <c r="G10" s="138"/>
      <c r="H10" s="132"/>
      <c r="I10" s="133"/>
      <c r="J10" s="135"/>
    </row>
    <row r="11" spans="1:10" s="1" customFormat="1" ht="24" customHeight="1" thickBot="1">
      <c r="A11" s="109" t="s">
        <v>54</v>
      </c>
      <c r="B11" s="124"/>
      <c r="C11" s="143">
        <v>367</v>
      </c>
      <c r="D11" s="124"/>
      <c r="E11" s="35">
        <v>17464</v>
      </c>
      <c r="F11" s="35"/>
      <c r="G11" s="35">
        <v>48348</v>
      </c>
      <c r="H11" s="142"/>
      <c r="J11" s="103"/>
    </row>
    <row r="12" spans="1:10" s="131" customFormat="1" ht="6" customHeight="1" thickBot="1">
      <c r="A12" s="17"/>
      <c r="B12" s="139"/>
      <c r="C12" s="139"/>
      <c r="D12" s="139"/>
      <c r="E12" s="139"/>
      <c r="F12" s="139"/>
      <c r="G12" s="139"/>
      <c r="H12" s="136"/>
      <c r="J12" s="135"/>
    </row>
    <row r="13" spans="1:10" s="1" customFormat="1" ht="24" customHeight="1" thickBot="1">
      <c r="A13" s="110" t="s">
        <v>99</v>
      </c>
      <c r="B13" s="35">
        <v>79</v>
      </c>
      <c r="C13" s="35"/>
      <c r="D13" s="35">
        <v>535</v>
      </c>
      <c r="E13" s="35"/>
      <c r="F13" s="35">
        <v>27702</v>
      </c>
      <c r="G13" s="35"/>
      <c r="H13" s="141"/>
      <c r="I13" s="99"/>
      <c r="J13" s="103"/>
    </row>
    <row r="14" spans="1:10" s="131" customFormat="1" ht="6" customHeight="1" thickBot="1">
      <c r="A14" s="137"/>
      <c r="B14" s="138"/>
      <c r="C14" s="138"/>
      <c r="D14" s="138"/>
      <c r="E14" s="138"/>
      <c r="F14" s="138"/>
      <c r="G14" s="138"/>
      <c r="H14" s="132"/>
      <c r="I14" s="133"/>
      <c r="J14" s="135"/>
    </row>
    <row r="15" spans="1:10" s="1" customFormat="1" ht="24" customHeight="1" thickBot="1">
      <c r="A15" s="109" t="s">
        <v>100</v>
      </c>
      <c r="B15" s="35">
        <v>6</v>
      </c>
      <c r="C15" s="35">
        <v>61</v>
      </c>
      <c r="D15" s="35">
        <v>120</v>
      </c>
      <c r="E15" s="35">
        <v>9248</v>
      </c>
      <c r="F15" s="35">
        <v>1021</v>
      </c>
      <c r="G15" s="35">
        <v>3035632</v>
      </c>
      <c r="H15" s="141"/>
      <c r="I15" s="99"/>
      <c r="J15" s="103"/>
    </row>
    <row r="16" spans="1:10" s="131" customFormat="1" ht="6" customHeight="1" thickBot="1">
      <c r="A16" s="17"/>
      <c r="B16" s="138"/>
      <c r="C16" s="138"/>
      <c r="D16" s="138"/>
      <c r="E16" s="138"/>
      <c r="F16" s="138"/>
      <c r="G16" s="138"/>
      <c r="H16" s="132"/>
      <c r="I16" s="133"/>
      <c r="J16" s="135"/>
    </row>
    <row r="17" spans="1:10" s="1" customFormat="1" ht="24" customHeight="1" thickBot="1">
      <c r="A17" s="110" t="s">
        <v>101</v>
      </c>
      <c r="B17" s="35">
        <v>17860</v>
      </c>
      <c r="C17" s="35"/>
      <c r="D17" s="35">
        <v>17606</v>
      </c>
      <c r="E17" s="35"/>
      <c r="F17" s="35">
        <v>8962</v>
      </c>
      <c r="G17" s="35"/>
      <c r="H17" s="141"/>
      <c r="J17" s="103"/>
    </row>
    <row r="18" spans="1:10" s="131" customFormat="1" ht="6" customHeight="1" thickBot="1">
      <c r="A18" s="137"/>
      <c r="B18" s="138"/>
      <c r="C18" s="138"/>
      <c r="D18" s="138"/>
      <c r="E18" s="138"/>
      <c r="F18" s="138"/>
      <c r="G18" s="138"/>
      <c r="H18" s="132"/>
      <c r="J18" s="135"/>
    </row>
    <row r="19" spans="1:10" s="1" customFormat="1" ht="24" customHeight="1" thickBot="1">
      <c r="A19" s="110" t="s">
        <v>52</v>
      </c>
      <c r="B19" s="144">
        <v>0.2</v>
      </c>
      <c r="C19" s="144">
        <v>0.5</v>
      </c>
      <c r="D19" s="144">
        <v>0.4</v>
      </c>
      <c r="E19" s="144">
        <v>0.5</v>
      </c>
      <c r="F19" s="144">
        <v>1.8</v>
      </c>
      <c r="G19" s="144">
        <v>3.6</v>
      </c>
      <c r="H19" s="141"/>
      <c r="J19" s="105"/>
    </row>
    <row r="20" spans="1:10" s="131" customFormat="1" ht="6" customHeight="1" thickBot="1">
      <c r="A20" s="137"/>
      <c r="B20" s="138"/>
      <c r="C20" s="138"/>
      <c r="D20" s="138"/>
      <c r="E20" s="138"/>
      <c r="F20" s="138"/>
      <c r="G20" s="138"/>
      <c r="H20" s="132"/>
      <c r="J20" s="134"/>
    </row>
    <row r="21" spans="1:10" s="1" customFormat="1" ht="24" customHeight="1" thickBot="1">
      <c r="A21" s="110" t="s">
        <v>102</v>
      </c>
      <c r="B21" s="197">
        <v>1443</v>
      </c>
      <c r="C21" s="198"/>
      <c r="D21" s="198"/>
      <c r="E21" s="198"/>
      <c r="F21" s="198"/>
      <c r="G21" s="199"/>
      <c r="H21" s="142"/>
      <c r="J21" s="103"/>
    </row>
    <row r="22" spans="1:8" s="130" customFormat="1" ht="6" customHeight="1" thickBot="1">
      <c r="A22" s="137"/>
      <c r="B22" s="139"/>
      <c r="C22" s="139"/>
      <c r="D22" s="139"/>
      <c r="E22" s="139"/>
      <c r="F22" s="139"/>
      <c r="G22" s="139"/>
      <c r="H22" s="136"/>
    </row>
    <row r="23" spans="1:8" s="104" customFormat="1" ht="24" customHeight="1" thickBot="1">
      <c r="A23" s="110" t="s">
        <v>103</v>
      </c>
      <c r="B23" s="200">
        <v>4.14</v>
      </c>
      <c r="C23" s="201"/>
      <c r="D23" s="201"/>
      <c r="E23" s="201"/>
      <c r="F23" s="201"/>
      <c r="G23" s="202"/>
      <c r="H23" s="142"/>
    </row>
    <row r="24" spans="1:8" s="130" customFormat="1" ht="6" customHeight="1" thickBot="1">
      <c r="A24" s="137"/>
      <c r="B24" s="139"/>
      <c r="C24" s="139"/>
      <c r="D24" s="139"/>
      <c r="E24" s="139"/>
      <c r="F24" s="139"/>
      <c r="G24" s="139"/>
      <c r="H24" s="136"/>
    </row>
    <row r="25" spans="1:8" ht="24" customHeight="1" thickBot="1">
      <c r="A25" s="110" t="s">
        <v>104</v>
      </c>
      <c r="B25" s="200">
        <v>238</v>
      </c>
      <c r="C25" s="201"/>
      <c r="D25" s="201"/>
      <c r="E25" s="201"/>
      <c r="F25" s="201"/>
      <c r="G25" s="202"/>
      <c r="H25" s="142"/>
    </row>
    <row r="26" spans="1:8" s="130" customFormat="1" ht="6" customHeight="1" thickBot="1">
      <c r="A26" s="137"/>
      <c r="B26" s="139"/>
      <c r="C26" s="139"/>
      <c r="D26" s="139"/>
      <c r="E26" s="139"/>
      <c r="F26" s="139"/>
      <c r="G26" s="139"/>
      <c r="H26" s="136"/>
    </row>
    <row r="27" spans="1:8" ht="24" customHeight="1" thickBot="1">
      <c r="A27" s="110" t="s">
        <v>105</v>
      </c>
      <c r="B27" s="203" t="s">
        <v>114</v>
      </c>
      <c r="C27" s="201"/>
      <c r="D27" s="201"/>
      <c r="E27" s="201"/>
      <c r="F27" s="201"/>
      <c r="G27" s="202"/>
      <c r="H27" s="142"/>
    </row>
    <row r="28" spans="1:8" s="130" customFormat="1" ht="6" customHeight="1" thickBot="1">
      <c r="A28" s="137"/>
      <c r="B28" s="139"/>
      <c r="C28" s="139"/>
      <c r="D28" s="139"/>
      <c r="E28" s="139"/>
      <c r="F28" s="139"/>
      <c r="G28" s="139"/>
      <c r="H28" s="136"/>
    </row>
    <row r="29" spans="1:8" ht="39" customHeight="1" thickBot="1">
      <c r="A29" s="110" t="s">
        <v>106</v>
      </c>
      <c r="B29" s="197">
        <v>8571</v>
      </c>
      <c r="C29" s="198"/>
      <c r="D29" s="198"/>
      <c r="E29" s="198"/>
      <c r="F29" s="198"/>
      <c r="G29" s="199"/>
      <c r="H29" s="142"/>
    </row>
    <row r="30" spans="1:8" s="130" customFormat="1" ht="6" customHeight="1" thickBot="1">
      <c r="A30" s="137"/>
      <c r="B30" s="139"/>
      <c r="C30" s="139"/>
      <c r="D30" s="139"/>
      <c r="E30" s="139"/>
      <c r="F30" s="139"/>
      <c r="G30" s="139"/>
      <c r="H30" s="136"/>
    </row>
    <row r="31" spans="1:8" ht="24" customHeight="1" thickBot="1">
      <c r="A31" s="110" t="s">
        <v>107</v>
      </c>
      <c r="B31" s="197">
        <v>50716</v>
      </c>
      <c r="C31" s="198"/>
      <c r="D31" s="198"/>
      <c r="E31" s="198"/>
      <c r="F31" s="198"/>
      <c r="G31" s="199"/>
      <c r="H31" s="142"/>
    </row>
    <row r="32" spans="1:8" s="130" customFormat="1" ht="6" customHeight="1" thickBot="1">
      <c r="A32" s="137"/>
      <c r="B32" s="139"/>
      <c r="C32" s="139"/>
      <c r="D32" s="139"/>
      <c r="E32" s="139"/>
      <c r="F32" s="139"/>
      <c r="G32" s="139"/>
      <c r="H32" s="136"/>
    </row>
    <row r="33" spans="1:8" ht="39" customHeight="1" thickBot="1">
      <c r="A33" s="110" t="s">
        <v>108</v>
      </c>
      <c r="B33" s="203" t="s">
        <v>114</v>
      </c>
      <c r="C33" s="201"/>
      <c r="D33" s="201"/>
      <c r="E33" s="201"/>
      <c r="F33" s="201"/>
      <c r="G33" s="202"/>
      <c r="H33" s="142"/>
    </row>
    <row r="34" spans="1:8" s="130" customFormat="1" ht="6" customHeight="1" thickBot="1">
      <c r="A34" s="137"/>
      <c r="B34" s="139"/>
      <c r="C34" s="139"/>
      <c r="D34" s="139"/>
      <c r="E34" s="139"/>
      <c r="F34" s="139"/>
      <c r="G34" s="139"/>
      <c r="H34" s="136"/>
    </row>
    <row r="35" spans="1:8" ht="39" customHeight="1" thickBot="1">
      <c r="A35" s="110" t="s">
        <v>109</v>
      </c>
      <c r="B35" s="203" t="s">
        <v>114</v>
      </c>
      <c r="C35" s="201"/>
      <c r="D35" s="201"/>
      <c r="E35" s="201"/>
      <c r="F35" s="201"/>
      <c r="G35" s="202"/>
      <c r="H35" s="142"/>
    </row>
    <row r="36" spans="1:8" s="130" customFormat="1" ht="6" customHeight="1" thickBot="1">
      <c r="A36" s="137"/>
      <c r="B36" s="139"/>
      <c r="C36" s="139"/>
      <c r="D36" s="139"/>
      <c r="E36" s="139"/>
      <c r="F36" s="139"/>
      <c r="G36" s="139"/>
      <c r="H36" s="136"/>
    </row>
    <row r="37" spans="1:8" ht="39" customHeight="1" thickBot="1">
      <c r="A37" s="110" t="s">
        <v>110</v>
      </c>
      <c r="B37" s="203" t="s">
        <v>114</v>
      </c>
      <c r="C37" s="201"/>
      <c r="D37" s="201"/>
      <c r="E37" s="201"/>
      <c r="F37" s="201"/>
      <c r="G37" s="202"/>
      <c r="H37" s="142"/>
    </row>
    <row r="38" spans="1:8" s="130" customFormat="1" ht="6" customHeight="1" thickBot="1">
      <c r="A38" s="137"/>
      <c r="B38" s="139"/>
      <c r="C38" s="139"/>
      <c r="D38" s="139"/>
      <c r="E38" s="139"/>
      <c r="F38" s="139"/>
      <c r="G38" s="139"/>
      <c r="H38" s="136"/>
    </row>
    <row r="39" spans="1:8" ht="24" customHeight="1" thickBot="1">
      <c r="A39" s="110" t="s">
        <v>111</v>
      </c>
      <c r="B39" s="197">
        <v>19540</v>
      </c>
      <c r="C39" s="198"/>
      <c r="D39" s="198"/>
      <c r="E39" s="198"/>
      <c r="F39" s="198"/>
      <c r="G39" s="199"/>
      <c r="H39" s="142"/>
    </row>
    <row r="40" spans="1:8" s="130" customFormat="1" ht="6" customHeight="1" thickBot="1">
      <c r="A40" s="137"/>
      <c r="B40" s="138"/>
      <c r="C40" s="138"/>
      <c r="D40" s="138"/>
      <c r="E40" s="138"/>
      <c r="F40" s="138"/>
      <c r="G40" s="138"/>
      <c r="H40" s="136"/>
    </row>
    <row r="41" spans="1:8" ht="24" customHeight="1" thickBot="1">
      <c r="A41" s="110" t="s">
        <v>112</v>
      </c>
      <c r="B41" s="197">
        <v>2214</v>
      </c>
      <c r="C41" s="198"/>
      <c r="D41" s="198"/>
      <c r="E41" s="198"/>
      <c r="F41" s="198"/>
      <c r="G41" s="199"/>
      <c r="H41" s="142"/>
    </row>
    <row r="42" spans="1:8" s="130" customFormat="1" ht="6" customHeight="1" thickBot="1">
      <c r="A42" s="137"/>
      <c r="B42" s="138"/>
      <c r="C42" s="138"/>
      <c r="D42" s="138"/>
      <c r="E42" s="138"/>
      <c r="F42" s="138"/>
      <c r="G42" s="138"/>
      <c r="H42" s="136"/>
    </row>
    <row r="43" spans="1:8" ht="24" customHeight="1" thickBot="1">
      <c r="A43" s="110" t="s">
        <v>113</v>
      </c>
      <c r="B43" s="197">
        <v>5175437</v>
      </c>
      <c r="C43" s="198"/>
      <c r="D43" s="198"/>
      <c r="E43" s="198"/>
      <c r="F43" s="198"/>
      <c r="G43" s="199"/>
      <c r="H43" s="142"/>
    </row>
    <row r="45" ht="15">
      <c r="A45" s="21" t="s">
        <v>115</v>
      </c>
    </row>
    <row r="47" ht="15">
      <c r="A47" s="2" t="s">
        <v>116</v>
      </c>
    </row>
  </sheetData>
  <sheetProtection/>
  <mergeCells count="12">
    <mergeCell ref="B33:G33"/>
    <mergeCell ref="B35:G35"/>
    <mergeCell ref="B37:G37"/>
    <mergeCell ref="B39:G39"/>
    <mergeCell ref="B41:G41"/>
    <mergeCell ref="B43:G43"/>
    <mergeCell ref="B21:G21"/>
    <mergeCell ref="B23:G23"/>
    <mergeCell ref="B25:G25"/>
    <mergeCell ref="B27:G27"/>
    <mergeCell ref="B29:G29"/>
    <mergeCell ref="B31:G31"/>
  </mergeCells>
  <printOptions/>
  <pageMargins left="0.25" right="0.27" top="0.55" bottom="0.85" header="0.34" footer="0.4921259845"/>
  <pageSetup horizontalDpi="300" verticalDpi="300" orientation="portrait" paperSize="9" scale="65" r:id="rId2"/>
  <headerFooter alignWithMargins="0">
    <oddFooter>&amp;L&amp;6&amp;Z&amp;F&amp;A&amp;C&amp;6&amp;P - &amp;N&amp;R&amp;7&amp;D</oddFooter>
  </headerFooter>
  <drawing r:id="rId1"/>
</worksheet>
</file>

<file path=xl/worksheets/sheet8.xml><?xml version="1.0" encoding="utf-8"?>
<worksheet xmlns="http://schemas.openxmlformats.org/spreadsheetml/2006/main" xmlns:r="http://schemas.openxmlformats.org/officeDocument/2006/relationships">
  <dimension ref="A1:L22"/>
  <sheetViews>
    <sheetView zoomScale="75" zoomScaleNormal="75" zoomScalePageLayoutView="0" workbookViewId="0" topLeftCell="A1">
      <selection activeCell="H16" sqref="H16"/>
    </sheetView>
  </sheetViews>
  <sheetFormatPr defaultColWidth="11.421875" defaultRowHeight="12.75"/>
  <cols>
    <col min="1" max="1" width="25.28125" style="38" customWidth="1"/>
    <col min="2" max="2" width="19.28125" style="38" customWidth="1"/>
    <col min="3" max="3" width="14.57421875" style="38" customWidth="1"/>
    <col min="4" max="4" width="16.421875" style="38" customWidth="1"/>
    <col min="5" max="5" width="15.00390625" style="38" customWidth="1"/>
    <col min="6" max="6" width="14.8515625" style="38" customWidth="1"/>
    <col min="7" max="7" width="10.28125" style="38" customWidth="1"/>
    <col min="8" max="8" width="6.421875" style="38" bestFit="1" customWidth="1"/>
    <col min="9" max="9" width="6.00390625" style="38" bestFit="1" customWidth="1"/>
    <col min="10" max="10" width="4.57421875" style="38" bestFit="1" customWidth="1"/>
    <col min="11" max="11" width="5.421875" style="38" bestFit="1" customWidth="1"/>
    <col min="12" max="12" width="4.57421875" style="38" bestFit="1" customWidth="1"/>
    <col min="13" max="13" width="12.28125" style="38" customWidth="1"/>
    <col min="14" max="14" width="13.140625" style="38" customWidth="1"/>
    <col min="15" max="15" width="12.57421875" style="38" customWidth="1"/>
    <col min="16" max="16" width="11.28125" style="38" customWidth="1"/>
    <col min="17" max="17" width="10.28125" style="38" customWidth="1"/>
    <col min="18" max="18" width="11.00390625" style="38" customWidth="1"/>
    <col min="19" max="19" width="10.28125" style="38" customWidth="1"/>
    <col min="20" max="20" width="9.57421875" style="38" customWidth="1"/>
    <col min="21" max="21" width="9.421875" style="38" customWidth="1"/>
    <col min="22" max="22" width="9.57421875" style="38" customWidth="1"/>
    <col min="23" max="23" width="9.421875" style="38" customWidth="1"/>
    <col min="24" max="24" width="13.421875" style="38" customWidth="1"/>
    <col min="25" max="16384" width="11.421875" style="38" customWidth="1"/>
  </cols>
  <sheetData>
    <row r="1" spans="1:11" s="37" customFormat="1" ht="66.75" customHeight="1">
      <c r="A1" s="204" t="s">
        <v>140</v>
      </c>
      <c r="B1" s="204"/>
      <c r="C1" s="204"/>
      <c r="D1" s="204"/>
      <c r="E1" s="204"/>
      <c r="F1" s="204"/>
      <c r="I1" s="64"/>
      <c r="J1" s="64"/>
      <c r="K1" s="64"/>
    </row>
    <row r="2" ht="13.5" thickBot="1"/>
    <row r="3" spans="1:8" s="40" customFormat="1" ht="39" customHeight="1" thickBot="1">
      <c r="A3" s="39"/>
      <c r="B3" s="66" t="s">
        <v>13</v>
      </c>
      <c r="C3" s="207" t="s">
        <v>126</v>
      </c>
      <c r="D3" s="208"/>
      <c r="E3" s="205" t="s">
        <v>127</v>
      </c>
      <c r="F3" s="206"/>
      <c r="G3" s="77"/>
      <c r="H3" s="77"/>
    </row>
    <row r="4" spans="1:8" s="40" customFormat="1" ht="54" customHeight="1" thickBot="1">
      <c r="A4" s="41"/>
      <c r="B4" s="76" t="s">
        <v>25</v>
      </c>
      <c r="C4" s="65" t="s">
        <v>26</v>
      </c>
      <c r="D4" s="67" t="s">
        <v>27</v>
      </c>
      <c r="E4" s="65" t="s">
        <v>26</v>
      </c>
      <c r="F4" s="67" t="s">
        <v>27</v>
      </c>
      <c r="G4" s="42"/>
      <c r="H4" s="42"/>
    </row>
    <row r="5" spans="1:12" s="44" customFormat="1" ht="24.75" customHeight="1">
      <c r="A5" s="45" t="s">
        <v>14</v>
      </c>
      <c r="B5" s="68">
        <v>37.27</v>
      </c>
      <c r="C5" s="68">
        <v>36.49</v>
      </c>
      <c r="D5" s="69">
        <v>0.01</v>
      </c>
      <c r="E5" s="68">
        <v>7.45</v>
      </c>
      <c r="F5" s="69">
        <v>1.17</v>
      </c>
      <c r="G5" s="43"/>
      <c r="H5" s="78"/>
      <c r="I5" s="78"/>
      <c r="J5" s="78"/>
      <c r="K5" s="78"/>
      <c r="L5" s="78"/>
    </row>
    <row r="6" spans="1:12" s="44" customFormat="1" ht="24.75" customHeight="1">
      <c r="A6" s="45" t="s">
        <v>15</v>
      </c>
      <c r="B6" s="68">
        <v>49.93</v>
      </c>
      <c r="C6" s="68">
        <v>43.29</v>
      </c>
      <c r="D6" s="69">
        <v>0.08</v>
      </c>
      <c r="E6" s="68">
        <v>9.99</v>
      </c>
      <c r="F6" s="69">
        <v>1.41</v>
      </c>
      <c r="G6" s="43"/>
      <c r="H6" s="78"/>
      <c r="I6" s="78"/>
      <c r="J6" s="78"/>
      <c r="K6" s="78"/>
      <c r="L6" s="78"/>
    </row>
    <row r="7" spans="1:12" s="44" customFormat="1" ht="24.75" customHeight="1">
      <c r="A7" s="45" t="s">
        <v>16</v>
      </c>
      <c r="B7" s="68">
        <v>54.57</v>
      </c>
      <c r="C7" s="68">
        <v>40.6</v>
      </c>
      <c r="D7" s="69">
        <v>0.16</v>
      </c>
      <c r="E7" s="68">
        <v>2.73</v>
      </c>
      <c r="F7" s="69">
        <v>1.67</v>
      </c>
      <c r="G7" s="43"/>
      <c r="H7" s="78"/>
      <c r="I7" s="78"/>
      <c r="J7" s="78"/>
      <c r="K7" s="78"/>
      <c r="L7" s="78"/>
    </row>
    <row r="8" spans="1:12" s="44" customFormat="1" ht="24.75" customHeight="1">
      <c r="A8" s="45" t="s">
        <v>17</v>
      </c>
      <c r="B8" s="68">
        <v>77.09</v>
      </c>
      <c r="C8" s="68">
        <v>50.88</v>
      </c>
      <c r="D8" s="69">
        <v>0.3</v>
      </c>
      <c r="E8" s="68">
        <v>15.42</v>
      </c>
      <c r="F8" s="69">
        <v>1.72</v>
      </c>
      <c r="G8" s="43"/>
      <c r="H8" s="78"/>
      <c r="I8" s="78"/>
      <c r="J8" s="78"/>
      <c r="K8" s="78"/>
      <c r="L8" s="78"/>
    </row>
    <row r="9" spans="1:12" s="44" customFormat="1" ht="24.75" customHeight="1">
      <c r="A9" s="45" t="s">
        <v>18</v>
      </c>
      <c r="B9" s="68">
        <v>77.79</v>
      </c>
      <c r="C9" s="68">
        <v>73.9</v>
      </c>
      <c r="D9" s="69">
        <v>0.04</v>
      </c>
      <c r="E9" s="68">
        <v>15.56</v>
      </c>
      <c r="F9" s="69">
        <v>2.38</v>
      </c>
      <c r="G9" s="43"/>
      <c r="H9" s="78"/>
      <c r="I9" s="78"/>
      <c r="J9" s="78"/>
      <c r="K9" s="78"/>
      <c r="L9" s="78"/>
    </row>
    <row r="10" spans="1:12" s="44" customFormat="1" ht="24.75" customHeight="1" thickBot="1">
      <c r="A10" s="46" t="s">
        <v>19</v>
      </c>
      <c r="B10" s="70">
        <v>136.52</v>
      </c>
      <c r="C10" s="70">
        <v>54.47</v>
      </c>
      <c r="D10" s="71">
        <v>0.94</v>
      </c>
      <c r="E10" s="70">
        <v>12.29</v>
      </c>
      <c r="F10" s="71">
        <v>2.62</v>
      </c>
      <c r="G10" s="43"/>
      <c r="H10" s="78"/>
      <c r="I10" s="78"/>
      <c r="J10" s="78"/>
      <c r="K10" s="78"/>
      <c r="L10" s="78"/>
    </row>
    <row r="11" spans="1:3" s="40" customFormat="1" ht="9.75" customHeight="1" thickBot="1">
      <c r="A11" s="38"/>
      <c r="B11" s="38"/>
      <c r="C11" s="38"/>
    </row>
    <row r="12" spans="1:11" s="44" customFormat="1" ht="19.5" customHeight="1">
      <c r="A12" s="47" t="s">
        <v>20</v>
      </c>
      <c r="B12" s="48"/>
      <c r="C12" s="49"/>
      <c r="D12" s="50"/>
      <c r="E12" s="72">
        <v>4.67</v>
      </c>
      <c r="F12" s="43"/>
      <c r="G12" s="43"/>
      <c r="K12" s="78"/>
    </row>
    <row r="13" spans="1:11" s="44" customFormat="1" ht="19.5" customHeight="1" thickBot="1">
      <c r="A13" s="51" t="s">
        <v>21</v>
      </c>
      <c r="B13" s="52"/>
      <c r="C13" s="53"/>
      <c r="D13" s="54"/>
      <c r="E13" s="73">
        <v>0.25</v>
      </c>
      <c r="F13" s="43"/>
      <c r="G13" s="43"/>
      <c r="K13" s="78"/>
    </row>
    <row r="14" spans="1:11" s="44" customFormat="1" ht="19.5" customHeight="1" thickBot="1">
      <c r="A14" s="55" t="s">
        <v>22</v>
      </c>
      <c r="B14" s="56"/>
      <c r="C14" s="57"/>
      <c r="D14" s="58"/>
      <c r="E14" s="74">
        <f>E12+E13</f>
        <v>4.92</v>
      </c>
      <c r="F14" s="43"/>
      <c r="G14" s="43"/>
      <c r="K14" s="78"/>
    </row>
    <row r="15" ht="4.5" customHeight="1" thickBot="1">
      <c r="E15" s="75"/>
    </row>
    <row r="16" spans="1:11" s="44" customFormat="1" ht="19.5" customHeight="1">
      <c r="A16" s="47" t="s">
        <v>23</v>
      </c>
      <c r="B16" s="48"/>
      <c r="C16" s="49"/>
      <c r="D16" s="50"/>
      <c r="E16" s="72">
        <v>1.75</v>
      </c>
      <c r="F16" s="43"/>
      <c r="G16" s="43"/>
      <c r="K16" s="78"/>
    </row>
    <row r="17" spans="1:11" s="44" customFormat="1" ht="19.5" customHeight="1" thickBot="1">
      <c r="A17" s="51" t="s">
        <v>21</v>
      </c>
      <c r="B17" s="52"/>
      <c r="C17" s="53"/>
      <c r="D17" s="54"/>
      <c r="E17" s="73">
        <v>0.25</v>
      </c>
      <c r="F17" s="43"/>
      <c r="G17" s="43"/>
      <c r="K17" s="78"/>
    </row>
    <row r="18" spans="1:11" s="44" customFormat="1" ht="19.5" customHeight="1" thickBot="1">
      <c r="A18" s="55" t="s">
        <v>22</v>
      </c>
      <c r="B18" s="56"/>
      <c r="C18" s="57"/>
      <c r="D18" s="58"/>
      <c r="E18" s="74">
        <f>E16+E17</f>
        <v>2</v>
      </c>
      <c r="F18" s="43"/>
      <c r="G18" s="43"/>
      <c r="K18" s="78"/>
    </row>
    <row r="19" ht="6.75" customHeight="1" thickBot="1"/>
    <row r="20" spans="1:5" ht="15.75">
      <c r="A20" s="47" t="s">
        <v>83</v>
      </c>
      <c r="B20" s="48"/>
      <c r="C20" s="49"/>
      <c r="D20" s="50"/>
      <c r="E20" s="72">
        <f>(E12+E16)/2</f>
        <v>3.21</v>
      </c>
    </row>
    <row r="21" spans="1:5" ht="16.5" thickBot="1">
      <c r="A21" s="51" t="s">
        <v>21</v>
      </c>
      <c r="B21" s="52"/>
      <c r="C21" s="53"/>
      <c r="D21" s="54"/>
      <c r="E21" s="73">
        <v>0.25</v>
      </c>
    </row>
    <row r="22" spans="1:5" ht="16.5" thickBot="1">
      <c r="A22" s="55" t="s">
        <v>22</v>
      </c>
      <c r="B22" s="56"/>
      <c r="C22" s="57"/>
      <c r="D22" s="58"/>
      <c r="E22" s="74">
        <f>SUM(E20:E21)</f>
        <v>3.46</v>
      </c>
    </row>
  </sheetData>
  <sheetProtection/>
  <mergeCells count="3">
    <mergeCell ref="A1:F1"/>
    <mergeCell ref="E3:F3"/>
    <mergeCell ref="C3:D3"/>
  </mergeCells>
  <printOptions/>
  <pageMargins left="0.2" right="0.2362204724409449" top="0.37" bottom="0.5511811023622047" header="0.35433070866141736" footer="0.31496062992125984"/>
  <pageSetup horizontalDpi="600" verticalDpi="600" orientation="landscape" paperSize="9" r:id="rId1"/>
  <headerFooter alignWithMargins="0">
    <oddHeader>&amp;R&amp;12Anlage 9</oddHeader>
    <oddFooter>&amp;L&amp;6&amp;Z&amp;F&amp;A&amp;C&amp;6&amp;P - &amp;N&amp;R&amp;7&amp;D&amp;T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Nawratil</dc:creator>
  <cp:keywords/>
  <dc:description/>
  <cp:lastModifiedBy>Brotsmann Lilia</cp:lastModifiedBy>
  <cp:lastPrinted>2009-03-27T07:35:34Z</cp:lastPrinted>
  <dcterms:created xsi:type="dcterms:W3CDTF">2000-12-01T08:42:36Z</dcterms:created>
  <dcterms:modified xsi:type="dcterms:W3CDTF">2016-03-02T11:01:20Z</dcterms:modified>
  <cp:category/>
  <cp:version/>
  <cp:contentType/>
  <cp:contentStatus/>
</cp:coreProperties>
</file>