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updateLinks="always" codeName="ThisWorkbook"/>
  <mc:AlternateContent xmlns:mc="http://schemas.openxmlformats.org/markup-compatibility/2006">
    <mc:Choice Requires="x15">
      <x15ac:absPath xmlns:x15ac="http://schemas.microsoft.com/office/spreadsheetml/2010/11/ac" url="https://abnamro.sharepoint.com/sites/InvestorRelations/Gedeelde documenten/WGD drive (migrated)/a. Quarterly results (MIGRATED)/2024/Q4 2024/Factsheet/Q4 2023 - Q3 2024 (tab 5.3 corrected)/"/>
    </mc:Choice>
  </mc:AlternateContent>
  <xr:revisionPtr revIDLastSave="2" documentId="8_{6F292A00-9E17-4754-958A-DDB317A9CE54}" xr6:coauthVersionLast="47" xr6:coauthVersionMax="47" xr10:uidLastSave="{B1DB94CD-F2BF-42D5-AE5B-5E8F1AA139C1}"/>
  <bookViews>
    <workbookView xWindow="28692" yWindow="-108" windowWidth="38616" windowHeight="21096" tabRatio="838" xr2:uid="{00000000-000D-0000-FFFF-FFFF00000000}"/>
  </bookViews>
  <sheets>
    <sheet name="Table of Contents" sheetId="73" r:id="rId1"/>
    <sheet name="1.1 Quart. P&amp;L develop." sheetId="28" r:id="rId2"/>
    <sheet name="1.2 Quart. result per seg." sheetId="106" r:id="rId3"/>
    <sheet name="1.3 P&amp;L" sheetId="89" r:id="rId4"/>
    <sheet name="2.1 Consolidated Balance sheet" sheetId="39" r:id="rId5"/>
    <sheet name="2.2 L&amp;A - customers" sheetId="112" r:id="rId6"/>
    <sheet name="2.3 Due to customers" sheetId="113" r:id="rId7"/>
    <sheet name="2.4 Capital | Basel III" sheetId="27" r:id="rId8"/>
    <sheet name="2.5 Leverage ratio" sheetId="87" r:id="rId9"/>
    <sheet name="2.6 Additional inf. Tier 1" sheetId="104" r:id="rId10"/>
    <sheet name="2.7 Liquidity" sheetId="116" r:id="rId11"/>
    <sheet name="2.8 Client Assets" sheetId="114" r:id="rId12"/>
    <sheet name="3.1 Personal &amp; Bus. Banking" sheetId="110" r:id="rId13"/>
    <sheet name="3.2 Wealth Management" sheetId="109" r:id="rId14"/>
    <sheet name="3.3 Corporate Banking" sheetId="108" r:id="rId15"/>
    <sheet name="3.4 Group Functions" sheetId="107" r:id="rId16"/>
    <sheet name="4.1 Cost of Risk" sheetId="115" r:id="rId17"/>
    <sheet name="5.1 Volatile items &amp; Reg levies" sheetId="117" r:id="rId18"/>
    <sheet name="5.2 Actuals vs Consensus" sheetId="118" r:id="rId19"/>
    <sheet name="5.3 Disclosed large items" sheetId="120" r:id="rId20"/>
  </sheets>
  <definedNames>
    <definedName name="_xlnm._FilterDatabase" localSheetId="4" hidden="1">'2.1 Consolidated Balance sheet'!$B$13:$L$13</definedName>
    <definedName name="FACT_1.1">'1.1 Quart. P&amp;L develop.'!$B$4:$M$40</definedName>
    <definedName name="FACT_1.2">#REF!</definedName>
    <definedName name="FACT_1.3">#REF!</definedName>
    <definedName name="FACT_1.4">#REF!</definedName>
    <definedName name="FACT_1.5">'1.3 P&amp;L'!$B$4:$D$45</definedName>
    <definedName name="FACT_2.1">'2.1 Consolidated Balance sheet'!$B$4:$D$32</definedName>
    <definedName name="FACT_2.2">#REF!</definedName>
    <definedName name="FACT_2.3">#REF!</definedName>
    <definedName name="FACT_2.4">'2.4 Capital | Basel III'!$B$4:$J$39</definedName>
    <definedName name="FACT_2.5">'2.5 Leverage ratio'!$B$4:$C$10</definedName>
    <definedName name="FACT_2.6">'2.6 Additional inf. Tier 1'!$B$4:$F$24</definedName>
    <definedName name="FACT_2.7">#REF!</definedName>
    <definedName name="FACT_2.8">#REF!</definedName>
    <definedName name="FACT_3.1">#REF!</definedName>
    <definedName name="FACT_3.1a">#REF!</definedName>
    <definedName name="FACT_3.2">#REF!</definedName>
    <definedName name="FACT_3.2a">#REF!</definedName>
    <definedName name="FACT_3.3">#REF!</definedName>
    <definedName name="FACT_3.3a">#REF!</definedName>
    <definedName name="FACT_3.4">#REF!</definedName>
    <definedName name="FACT_3.4a">#REF!</definedName>
    <definedName name="FACT_3.5">#REF!</definedName>
    <definedName name="FACT_3.5a">#REF!</definedName>
    <definedName name="FACT_3.6">#REF!</definedName>
    <definedName name="FACT_4.1">#REF!</definedName>
    <definedName name="FACT_4.10">#REF!</definedName>
    <definedName name="FACT_4.11">#REF!</definedName>
    <definedName name="FACT_4.2">#REF!</definedName>
    <definedName name="FACT_4.3">#REF!</definedName>
    <definedName name="FACT_4.4">#REF!</definedName>
    <definedName name="FACT_4.5">#REF!</definedName>
    <definedName name="FACT_4.6">#REF!</definedName>
    <definedName name="FACT_4.6a">#REF!</definedName>
    <definedName name="FACT_4.6b">#REF!</definedName>
    <definedName name="FACT_4.7">#REF!</definedName>
    <definedName name="FACT_4.7a">#REF!</definedName>
    <definedName name="FACT_4.7b">#REF!</definedName>
    <definedName name="FACT_4.8">#REF!</definedName>
    <definedName name="FACT_4.9">#REF!</definedName>
    <definedName name="FACT_4.9a">#REF!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"c1591"</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THOM" hidden="1">"c5094"</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THOM" hidden="1">"c4020"</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THOM" hidden="1">"c5502"</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PCT_REV" hidden="1">"c19144"</definedName>
    <definedName name="IQ_CAPEX_STDDEV_EST" hidden="1">"c3522"</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THOM" hidden="1">"c4006"</definedName>
    <definedName name="IQ_CFPS_GUIDANCE_CIQ" hidden="1">"c4782"</definedName>
    <definedName name="IQ_CFPS_GUIDANCE_CIQ_COL" hidden="1">"c11429"</definedName>
    <definedName name="IQ_CFPS_HIGH_EST" hidden="1">"c1669"</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DDEV_EST" hidden="1">"c4294"</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THOM" hidden="1">"c4013"</definedName>
    <definedName name="IQ_DPS_GUIDANCE_CIQ" hidden="1">"c4827"</definedName>
    <definedName name="IQ_DPS_GUIDANCE_CIQ_COL" hidden="1">"c11474"</definedName>
    <definedName name="IQ_DPS_HIGH_EST" hidden="1">"c1676"</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THOM" hidden="1">"c5105"</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THOM" hidden="1">"c3658"</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THOM" hidden="1">"c3659"</definedName>
    <definedName name="IQ_EBITDA_NUM_EST" hidden="1">"c374"</definedName>
    <definedName name="IQ_EBITDA_NUM_EST_CIQ" hidden="1">"c3626"</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THOM" hidden="1">"c5647"</definedName>
    <definedName name="IQ_EPS_EST_CIQ" hidden="1">"c4994"</definedName>
    <definedName name="IQ_EPS_EST_THOM" hidden="1">"c5290"</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THOM" hidden="1">"c5133"</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THOM" hidden="1">"c5134"</definedName>
    <definedName name="IQ_EPS_GW_NUM_EST" hidden="1">"c1741"</definedName>
    <definedName name="IQ_EPS_GW_NUM_EST_CIQ" hidden="1">"c4727"</definedName>
    <definedName name="IQ_EPS_GW_NUM_EST_THOM" hidden="1">"c5137"</definedName>
    <definedName name="IQ_EPS_GW_STDDEV_EST" hidden="1">"c1742"</definedName>
    <definedName name="IQ_EPS_GW_STDDEV_EST_CIQ" hidden="1">"c4728"</definedName>
    <definedName name="IQ_EPS_GW_STDDEV_EST_THOM" hidden="1">"c5138"</definedName>
    <definedName name="IQ_EPS_HIGH_EST" hidden="1">"c400"</definedName>
    <definedName name="IQ_EPS_HIGH_EST_CIQ" hidden="1">"c4995"</definedName>
    <definedName name="IQ_EPS_HIGH_EST_THOM" hidden="1">"c5291"</definedName>
    <definedName name="IQ_EPS_LOW_EST" hidden="1">"c401"</definedName>
    <definedName name="IQ_EPS_LOW_EST_CIQ" hidden="1">"c4996"</definedName>
    <definedName name="IQ_EPS_LOW_EST_THOM" hidden="1">"c5292"</definedName>
    <definedName name="IQ_EPS_MEDIAN_EST" hidden="1">"c1661"</definedName>
    <definedName name="IQ_EPS_MEDIAN_EST_CIQ" hidden="1">"c4997"</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THOM" hidden="1">"c5140"</definedName>
    <definedName name="IQ_EPS_REPORTED_HIGH_EST" hidden="1">"c1746"</definedName>
    <definedName name="IQ_EPS_REPORTED_HIGH_EST_CIQ" hidden="1">"c4732"</definedName>
    <definedName name="IQ_EPS_REPORTED_HIGH_EST_THOM" hidden="1">"c5142"</definedName>
    <definedName name="IQ_EPS_REPORTED_LOW_EST" hidden="1">"c1747"</definedName>
    <definedName name="IQ_EPS_REPORTED_LOW_EST_CIQ" hidden="1">"c4733"</definedName>
    <definedName name="IQ_EPS_REPORTED_LOW_EST_THOM" hidden="1">"c5143"</definedName>
    <definedName name="IQ_EPS_REPORTED_MEDIAN_EST" hidden="1">"c1745"</definedName>
    <definedName name="IQ_EPS_REPORTED_MEDIAN_EST_CIQ" hidden="1">"c4731"</definedName>
    <definedName name="IQ_EPS_REPORTED_MEDIAN_EST_THOM" hidden="1">"c5141"</definedName>
    <definedName name="IQ_EPS_REPORTED_NUM_EST" hidden="1">"c1748"</definedName>
    <definedName name="IQ_EPS_REPORTED_NUM_EST_CIQ" hidden="1">"c4734"</definedName>
    <definedName name="IQ_EPS_REPORTED_NUM_EST_THOM" hidden="1">"c5144"</definedName>
    <definedName name="IQ_EPS_REPORTED_STDDEV_EST" hidden="1">"c1749"</definedName>
    <definedName name="IQ_EPS_REPORTED_STDDEV_EST_CIQ" hidden="1">"c4735"</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THOM" hidden="1">"c5139"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SHARE" hidden="1">"c1666"</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CIQ" hidden="1">"c3666"</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THOM" hidden="1">"c5280"</definedName>
    <definedName name="IQ_EST_DATE" hidden="1">"c1634"</definedName>
    <definedName name="IQ_EST_DATE_CIQ" hidden="1">"c4770"</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THOM" hidden="1">"c5193"</definedName>
    <definedName name="IQ_EST_EBITDA_DIFF" hidden="1">"c1867"</definedName>
    <definedName name="IQ_EST_EBITDA_DIFF_CIQ" hidden="1">"c3719"</definedName>
    <definedName name="IQ_EST_EBITDA_DIFF_THOM" hidden="1">"c5184"</definedName>
    <definedName name="IQ_EST_EBITDA_GROWTH_1YR" hidden="1">"c1766"</definedName>
    <definedName name="IQ_EST_EBITDA_GROWTH_1YR_CIQ" hidden="1">"c3695"</definedName>
    <definedName name="IQ_EST_EBITDA_GROWTH_1YR_THOM" hidden="1">"c5161"</definedName>
    <definedName name="IQ_EST_EBITDA_GROWTH_2YR" hidden="1">"c1767"</definedName>
    <definedName name="IQ_EST_EBITDA_GROWTH_2YR_CIQ" hidden="1">"c3696"</definedName>
    <definedName name="IQ_EST_EBITDA_GROWTH_2YR_THOM" hidden="1">"c5162"</definedName>
    <definedName name="IQ_EST_EBITDA_GROWTH_Q_1YR" hidden="1">"c1768"</definedName>
    <definedName name="IQ_EST_EBITDA_GROWTH_Q_1YR_CIQ" hidden="1">"c3697"</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THOM" hidden="1">"c5164"</definedName>
    <definedName name="IQ_EST_EBITDA_SURPRISE_PERCENT" hidden="1">"c1868"</definedName>
    <definedName name="IQ_EST_EBITDA_SURPRISE_PERCENT_CIQ" hidden="1">"c3720"</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THOM" hidden="1">"c5295"</definedName>
    <definedName name="IQ_EST_EPS_GROWTH_1YR" hidden="1">"c1636"</definedName>
    <definedName name="IQ_EST_EPS_GROWTH_1YR_CIQ" hidden="1">"c3628"</definedName>
    <definedName name="IQ_EST_EPS_GROWTH_1YR_THOM" hidden="1">"c3664"</definedName>
    <definedName name="IQ_EST_EPS_GROWTH_2YR" hidden="1">"c1637"</definedName>
    <definedName name="IQ_EST_EPS_GROWTH_2YR_CIQ" hidden="1">"c3689"</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THOM" hidden="1">"c5155"</definedName>
    <definedName name="IQ_EST_EPS_GW_DIFF" hidden="1">"c1891"</definedName>
    <definedName name="IQ_EST_EPS_GW_DIFF_CIQ" hidden="1">"c4761"</definedName>
    <definedName name="IQ_EST_EPS_GW_DIFF_THOM" hidden="1">"c5200"</definedName>
    <definedName name="IQ_EST_EPS_GW_SURPRISE_PERCENT" hidden="1">"c1892"</definedName>
    <definedName name="IQ_EST_EPS_GW_SURPRISE_PERCENT_CIQ" hidden="1">"c4762"</definedName>
    <definedName name="IQ_EST_EPS_GW_SURPRISE_PERCENT_THOM" hidden="1">"c5201"</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THOM" hidden="1">"c5156"</definedName>
    <definedName name="IQ_EST_EPS_SURPRISE_PERCENT" hidden="1">"c1635"</definedName>
    <definedName name="IQ_EST_EPS_SURPRISE_PERCENT_CIQ" hidden="1">"c5000"</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GROWTH_1YR" hidden="1">"c4425"</definedName>
    <definedName name="IQ_EST_FFO_GROWTH_1YR_CIQ_COL" hidden="1">"c11597"</definedName>
    <definedName name="IQ_EST_FFO_GROWTH_1YR_THOM" hidden="1">"c5170"</definedName>
    <definedName name="IQ_EST_FFO_GROWTH_2YR" hidden="1">"c4426"</definedName>
    <definedName name="IQ_EST_FFO_GROWTH_2YR_CIQ_COL" hidden="1">"c11598"</definedName>
    <definedName name="IQ_EST_FFO_GROWTH_2YR_THOM" hidden="1">"c5171"</definedName>
    <definedName name="IQ_EST_FFO_GROWTH_Q_1YR" hidden="1">"c4427"</definedName>
    <definedName name="IQ_EST_FFO_GROWTH_Q_1YR_CIQ_COL" hidden="1">"c11599"</definedName>
    <definedName name="IQ_EST_FFO_GROWTH_Q_1YR_THOM" hidden="1">"c5172"</definedName>
    <definedName name="IQ_EST_FFO_SEQ_GROWTH_Q" hidden="1">"c4428"</definedName>
    <definedName name="IQ_EST_FFO_SEQ_GROWTH_Q_CIQ_COL" hidden="1">"c11600"</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THOM" hidden="1">"c5166"</definedName>
    <definedName name="IQ_EST_NUM_HIGHEST_REC" hidden="1">"c5648"</definedName>
    <definedName name="IQ_EST_NUM_HIGHEST_REC_CIQ" hidden="1">"c3700"</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THOM" hidden="1">"c5168"</definedName>
    <definedName name="IQ_EST_NUM_LOWEST_REC" hidden="1">"c5652"</definedName>
    <definedName name="IQ_EST_NUM_LOWEST_REC_CIQ" hidden="1">"c3704"</definedName>
    <definedName name="IQ_EST_NUM_LOWEST_REC_THOM" hidden="1">"c5169"</definedName>
    <definedName name="IQ_EST_NUM_NEUTRAL_REC" hidden="1">"c5650"</definedName>
    <definedName name="IQ_EST_NUM_NEUTRAL_REC_CIQ" hidden="1">"c3702"</definedName>
    <definedName name="IQ_EST_NUM_NEUTRAL_REC_THOM" hidden="1">"c5167"</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ERIOD_ID" hidden="1">"c13923"</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THOM" hidden="1">"c5182"</definedName>
    <definedName name="IQ_EST_REV_GROWTH_1YR" hidden="1">"c1638"</definedName>
    <definedName name="IQ_EST_REV_GROWTH_1YR_CIQ" hidden="1">"c3691"</definedName>
    <definedName name="IQ_EST_REV_GROWTH_1YR_THOM" hidden="1">"c5157"</definedName>
    <definedName name="IQ_EST_REV_GROWTH_2YR" hidden="1">"c1639"</definedName>
    <definedName name="IQ_EST_REV_GROWTH_2YR_CIQ" hidden="1">"c3692"</definedName>
    <definedName name="IQ_EST_REV_GROWTH_2YR_THOM" hidden="1">"c5158"</definedName>
    <definedName name="IQ_EST_REV_GROWTH_Q_1YR" hidden="1">"c1640"</definedName>
    <definedName name="IQ_EST_REV_GROWTH_Q_1YR_CIQ" hidden="1">"c3693"</definedName>
    <definedName name="IQ_EST_REV_GROWTH_Q_1YR_THOM" hidden="1">"c5159"</definedName>
    <definedName name="IQ_EST_REV_SEQ_GROWTH_Q" hidden="1">"c1765"</definedName>
    <definedName name="IQ_EST_REV_SEQ_GROWTH_Q_CIQ" hidden="1">"c3694"</definedName>
    <definedName name="IQ_EST_REV_SEQ_GROWTH_Q_THOM" hidden="1">"c5160"</definedName>
    <definedName name="IQ_EST_REV_SURPRISE_PERCENT" hidden="1">"c1866"</definedName>
    <definedName name="IQ_EST_REV_SURPRISE_PERCENT_CIQ" hidden="1">"c3718"</definedName>
    <definedName name="IQ_EST_REV_SURPRISE_PERCENT_THOM" hidden="1">"c5183"</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NUM_EST" hidden="1">"c4451"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THOM" hidden="1">"c3999"</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TOTAL_REVENUE" hidden="1">"c16060"</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"c1386"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DET_EST_ORIGIN" hidden="1">"c12585"</definedName>
    <definedName name="IQ_NAV_SHARE_DET_EST_ORIGIN_THOM" hidden="1">"c12611"</definedName>
    <definedName name="IQ_NAV_SHARE_EST" hidden="1">"c5609"</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RE" hidden="1">"c16011"</definedName>
    <definedName name="IQ_NAV_SHARE_STDDEV_EST" hidden="1">"c5611"</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THOM" hidden="1">"c4027"</definedName>
    <definedName name="IQ_NET_DEBT_GUIDANCE_CIQ" hidden="1">"c5005"</definedName>
    <definedName name="IQ_NET_DEBT_GUIDANCE_CIQ_COL" hidden="1">"c11652"</definedName>
    <definedName name="IQ_NET_DEBT_HIGH_EST" hidden="1">"c3518"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THOM" hidden="1">"c5126"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ORIGIN" hidden="1">"c12588"</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THOM" hidden="1">"c5112"</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WEEK" hidden="1">"c1823"</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THOM" hidden="1">"c5305"</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THOM" hidden="1">"c5119"</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THOM" hidden="1">"c4034"</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THOM" hidden="1">"c5479"</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THOM" hidden="1">"c3652"</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THOM" hidden="1">"c3653"</definedName>
    <definedName name="IQ_REVENUE_NUM_EST" hidden="1">"c1129"</definedName>
    <definedName name="IQ_REVENUE_NUM_EST_CIQ" hidden="1">"c3620"</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40287.9149421296</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THOM" hidden="1">"c5098"</definedName>
    <definedName name="IQ_TARGET_PRICE_STDDEV" hidden="1">"c1654"</definedName>
    <definedName name="IQ_TARGET_PRICE_STDDEV_CIQ" hidden="1">"c4662"</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THOM" hidden="1">"c4058"</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PIRED_DATE" hidden="1">"c2412"</definedName>
    <definedName name="IQ_TR_GROSS_OFFERING_AMT" hidden="1">"c2262"</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_xlnm.Print_Area" localSheetId="1">'1.1 Quart. P&amp;L develop.'!$B$2:$M$37</definedName>
    <definedName name="_xlnm.Print_Area" localSheetId="2">'1.2 Quart. result per seg.'!$B$2:$M$11</definedName>
    <definedName name="_xlnm.Print_Area" localSheetId="3">'1.3 P&amp;L'!$B$2:$D$42</definedName>
    <definedName name="_xlnm.Print_Area" localSheetId="4">'2.1 Consolidated Balance sheet'!$B$2:$J$32</definedName>
    <definedName name="_xlnm.Print_Area" localSheetId="5">'2.2 L&amp;A - customers'!$B$2:$J$25</definedName>
    <definedName name="_xlnm.Print_Area" localSheetId="6">'2.3 Due to customers'!$B$2:$J$27</definedName>
    <definedName name="_xlnm.Print_Area" localSheetId="7">'2.4 Capital | Basel III'!$B$2:$J$40</definedName>
    <definedName name="_xlnm.Print_Area" localSheetId="8">'2.5 Leverage ratio'!$B$2:$J$16</definedName>
    <definedName name="_xlnm.Print_Area" localSheetId="9">'2.6 Additional inf. Tier 1'!$B$2:$J$24</definedName>
    <definedName name="_xlnm.Print_Area" localSheetId="10">'2.7 Liquidity'!$B$2:$J$11</definedName>
    <definedName name="_xlnm.Print_Area" localSheetId="11">'2.8 Client Assets'!$B$2:$M$18</definedName>
    <definedName name="_xlnm.Print_Area" localSheetId="12">'3.1 Personal &amp; Bus. Banking'!$B$2:$M$30</definedName>
    <definedName name="_xlnm.Print_Area" localSheetId="13">'3.2 Wealth Management'!$B$2:$M$30</definedName>
    <definedName name="_xlnm.Print_Area" localSheetId="14">'3.3 Corporate Banking'!$B$2:$M$30</definedName>
    <definedName name="_xlnm.Print_Area" localSheetId="15">'3.4 Group Functions'!$B$2:$M$26</definedName>
    <definedName name="_xlnm.Print_Area" localSheetId="16">'4.1 Cost of Risk'!$B$2:$J$14</definedName>
    <definedName name="_xlnm.Print_Area" localSheetId="17">'5.1 Volatile items &amp; Reg levies'!$B$2:$J$26</definedName>
    <definedName name="_xlnm.Print_Area" localSheetId="18">'5.2 Actuals vs Consensus'!$B$2:$T$42</definedName>
    <definedName name="_xlnm.Print_Area" localSheetId="0">'Table of Contents'!$A$1:$C$18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73" l="1"/>
  <c r="C30" i="118" l="1"/>
  <c r="C12" i="118"/>
  <c r="D30" i="118"/>
  <c r="D12" i="118"/>
  <c r="D9" i="118"/>
  <c r="D14" i="118"/>
  <c r="D16" i="118" s="1"/>
  <c r="D18" i="118" s="1"/>
  <c r="C9" i="118"/>
  <c r="C14" i="118"/>
  <c r="C16" i="118" s="1"/>
  <c r="C18" i="118" s="1"/>
  <c r="F5" i="118" l="1"/>
  <c r="S6" i="118" l="1"/>
  <c r="T6" i="118" l="1"/>
  <c r="O6" i="118"/>
  <c r="S8" i="118" l="1"/>
  <c r="P8" i="118"/>
  <c r="Q8" i="118" s="1"/>
  <c r="P11" i="118"/>
  <c r="Q11" i="118" s="1"/>
  <c r="S11" i="118"/>
  <c r="G14" i="118"/>
  <c r="G16" i="118" s="1"/>
  <c r="G12" i="118"/>
  <c r="G30" i="118"/>
  <c r="T13" i="118"/>
  <c r="F30" i="118"/>
  <c r="F12" i="118"/>
  <c r="T7" i="118"/>
  <c r="T17" i="118"/>
  <c r="F9" i="118"/>
  <c r="F14" i="118"/>
  <c r="F16" i="118" s="1"/>
  <c r="S17" i="118"/>
  <c r="P17" i="118"/>
  <c r="Q17" i="118" s="1"/>
  <c r="S7" i="118"/>
  <c r="P7" i="118"/>
  <c r="Q7" i="118" s="1"/>
  <c r="S13" i="118"/>
  <c r="M30" i="118"/>
  <c r="P30" i="118" s="1"/>
  <c r="P13" i="118"/>
  <c r="Q13" i="118" s="1"/>
  <c r="M12" i="118"/>
  <c r="S15" i="118"/>
  <c r="P15" i="118"/>
  <c r="Q15" i="118" s="1"/>
  <c r="S10" i="118"/>
  <c r="P10" i="118"/>
  <c r="Q10" i="118" s="1"/>
  <c r="M9" i="118"/>
  <c r="M14" i="118"/>
  <c r="T15" i="118"/>
  <c r="T11" i="118"/>
  <c r="T8" i="118"/>
  <c r="G9" i="118" l="1"/>
  <c r="T10" i="118"/>
  <c r="L14" i="118"/>
  <c r="L16" i="118" s="1"/>
  <c r="L18" i="118" s="1"/>
  <c r="L9" i="118"/>
  <c r="T9" i="118" s="1"/>
  <c r="J30" i="118"/>
  <c r="J12" i="118"/>
  <c r="M16" i="118"/>
  <c r="P14" i="118"/>
  <c r="Q14" i="118" s="1"/>
  <c r="P9" i="118"/>
  <c r="Q9" i="118" s="1"/>
  <c r="K30" i="118"/>
  <c r="K12" i="118"/>
  <c r="L12" i="118"/>
  <c r="T12" i="118" s="1"/>
  <c r="L30" i="118"/>
  <c r="P12" i="118"/>
  <c r="Q12" i="118" s="1"/>
  <c r="J9" i="118"/>
  <c r="J14" i="118"/>
  <c r="J16" i="118" s="1"/>
  <c r="J18" i="118" s="1"/>
  <c r="K9" i="118"/>
  <c r="K14" i="118"/>
  <c r="K16" i="118" s="1"/>
  <c r="K18" i="118" s="1"/>
  <c r="F18" i="118"/>
  <c r="G18" i="118"/>
  <c r="I9" i="118"/>
  <c r="S9" i="118" s="1"/>
  <c r="I14" i="118"/>
  <c r="I16" i="118" s="1"/>
  <c r="I18" i="118" s="1"/>
  <c r="I12" i="118"/>
  <c r="S12" i="118" s="1"/>
  <c r="I30" i="118"/>
  <c r="T14" i="118" l="1"/>
  <c r="S14" i="118"/>
  <c r="P16" i="118"/>
  <c r="Q16" i="118" s="1"/>
  <c r="S16" i="118"/>
  <c r="T16" i="118"/>
  <c r="M18" i="118"/>
  <c r="T18" i="118" l="1"/>
  <c r="S18" i="118"/>
  <c r="P18" i="118"/>
  <c r="Q18" i="118" s="1"/>
  <c r="P25" i="118" l="1"/>
  <c r="Q25" i="118" s="1"/>
  <c r="T25" i="118"/>
  <c r="P26" i="118"/>
  <c r="Q26" i="118" s="1"/>
  <c r="T26" i="118"/>
  <c r="T24" i="118"/>
  <c r="P24" i="118"/>
  <c r="Q24" i="118" s="1"/>
  <c r="T23" i="118"/>
  <c r="P23" i="118"/>
  <c r="Q23" i="118" s="1"/>
  <c r="S26" i="118" l="1"/>
  <c r="S24" i="118"/>
  <c r="S23" i="118" l="1"/>
  <c r="S25" i="118"/>
  <c r="C29" i="118" l="1"/>
  <c r="D29" i="118" l="1"/>
  <c r="P29" i="118"/>
  <c r="C31" i="118" l="1"/>
  <c r="D31" i="118"/>
  <c r="P31" i="118" l="1"/>
  <c r="I33" i="118" l="1"/>
  <c r="D33" i="118"/>
  <c r="I36" i="118"/>
  <c r="D37" i="118"/>
  <c r="I37" i="118"/>
  <c r="D36" i="118" l="1"/>
  <c r="M37" i="118"/>
  <c r="K20" i="118" l="1"/>
  <c r="M36" i="118"/>
  <c r="D20" i="118" l="1"/>
  <c r="L20" i="118" l="1"/>
  <c r="P19" i="118" l="1"/>
  <c r="Q19" i="118" s="1"/>
  <c r="M20" i="118"/>
  <c r="F20" i="118"/>
  <c r="G20" i="118"/>
  <c r="T19" i="118"/>
  <c r="J20" i="118"/>
  <c r="I20" i="118"/>
  <c r="S19" i="118" l="1"/>
  <c r="P20" i="118"/>
  <c r="Q20" i="118" s="1"/>
  <c r="S20" i="118"/>
  <c r="T20" i="118"/>
  <c r="P32" i="118"/>
  <c r="P40" i="118"/>
  <c r="C33" i="118" l="1"/>
  <c r="C37" i="118"/>
  <c r="C36" i="118"/>
  <c r="C20" i="118" l="1"/>
  <c r="C34" i="118" l="1"/>
  <c r="M33" i="118" l="1"/>
  <c r="P33" i="118" s="1"/>
  <c r="D34" i="118" l="1"/>
  <c r="M35" i="118" l="1"/>
  <c r="P35" i="118" s="1"/>
  <c r="C35" i="118" l="1"/>
  <c r="D35" i="118" l="1"/>
  <c r="I35" i="118" l="1"/>
  <c r="M34" i="118" l="1"/>
  <c r="P34" i="118" s="1"/>
  <c r="I34" i="118" l="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5">
    <s v="pbiazure://api.powerbi.com 849a1764-0696-4f1a-b0ca-f52ee50c4d0c Model1"/>
    <s v="[Date Table].[Year].&amp;[2022]"/>
    <s v="[Date Table].[Month Number].&amp;[9]"/>
    <s v="[DimSegment1].[Segment1].[All]"/>
    <s v="[DimAdjustment].[Adjustment].[*Adjustment L01 Description].&amp;[Total Reported].&amp;[Disclosed Underlying]"/>
    <s v="[Date Table].[Month Number].&amp;[3]"/>
    <s v="[DimAmountStatus].[*Amount Status Description].&amp;[Consolidated amount]"/>
    <s v="[Date Table].[Month Number].&amp;[6]"/>
    <s v="[DimDisclosures].[*Disclosures L02 Description].&amp;[Profit and Loss Magnitude]"/>
    <s v="[DimScope].[*Scope Description].&amp;[AABNV-CONSO]"/>
    <s v="[Date Table].[Month Number].&amp;[12]"/>
    <s v="[DimReportingUnit].[Reporting Unit].[All]"/>
    <s v="[DimCountry].[Country].[All]"/>
    <s v="[DimStage].[Stage].[All]"/>
    <s v="[DimCurrency].[Currency Code].[All]"/>
    <s v="[Measures].[Actual YTD]"/>
    <s v="[DimNature].[Nature L02 Description].&amp;[Actual Sub Total]"/>
    <s v="[DimAccount].[Account].[Account L02].&amp;[FTE_X - FTE Non Employees]"/>
    <s v="[DimAudit].[Audit].[*Audit L04 Description].&amp;[Level 2]"/>
    <s v="#,0"/>
    <s v="[DimAccount].[Account].[Account L02].&amp;[FTE - FTE Employees]"/>
    <s v="[DimSegment1].[Segment1].[Segment L03].&amp;[AAB1200 - Wealth Management]"/>
    <s v="[DimAudit].[Audit].[*Audit L02 Description].&amp;[Total Audit]"/>
    <s v="[DimSegment1].[Segment1].[Segment L03].&amp;[AAB1100 - Personal &amp; Business Banking]"/>
    <s v="[DimSegment1].[Segment1].[Segment L02].&amp;[AAB2000 - Group Functions]"/>
    <s v="[DimSegment1].[Segment1].[Segment L03].&amp;[AAB1300 - Corporate Banking]"/>
    <s v="[Date Table].[Year].&amp;[2023]"/>
    <s v="[Date Table].[Year].&amp;[2024]"/>
    <s v="[Date Table].[Month Number].&amp;[10]"/>
    <s v="[Date Table].[Month Number].&amp;[8]"/>
    <s v="[Date Table].[Month Number].&amp;[1]"/>
    <s v="[Date Table].[Month Number].&amp;[11]"/>
    <s v="[Date Table].[Year].&amp;[2021]"/>
    <s v="[Date Table].[Month Number].&amp;[7]"/>
    <s v="[DimSegment1].[Segment1 Description Hierarchy].[Segment L01 Description].&amp;[ABN AMRO Bank].&amp;[Client Units].&amp;[Corporate Banking].&amp;[Corporate Banking - Core]"/>
  </metadataStrings>
  <mdxMetadata count="59">
    <mdx n="0" f="v">
      <t c="15" si="19">
        <n x="26"/>
        <n x="2"/>
        <n x="21"/>
        <n x="4"/>
        <n x="6"/>
        <n x="8"/>
        <n x="9"/>
        <n x="11"/>
        <n x="12"/>
        <n x="13"/>
        <n x="14"/>
        <n x="15"/>
        <n x="16"/>
        <n x="20"/>
        <n x="22"/>
      </t>
    </mdx>
    <mdx n="0" f="v">
      <t c="15" si="19">
        <n x="26"/>
        <n x="5"/>
        <n x="21"/>
        <n x="4"/>
        <n x="6"/>
        <n x="8"/>
        <n x="9"/>
        <n x="11"/>
        <n x="12"/>
        <n x="13"/>
        <n x="14"/>
        <n x="15"/>
        <n x="16"/>
        <n x="20"/>
        <n x="22"/>
      </t>
    </mdx>
    <mdx n="0" f="v">
      <t c="15" si="19">
        <n x="27"/>
        <n x="7"/>
        <n x="21"/>
        <n x="4"/>
        <n x="6"/>
        <n x="8"/>
        <n x="9"/>
        <n x="11"/>
        <n x="12"/>
        <n x="13"/>
        <n x="14"/>
        <n x="15"/>
        <n x="16"/>
        <n x="20"/>
        <n x="22"/>
      </t>
    </mdx>
    <mdx n="0" f="v">
      <t c="15" si="19">
        <n x="26"/>
        <n x="2"/>
        <n x="25"/>
        <n x="4"/>
        <n x="6"/>
        <n x="8"/>
        <n x="9"/>
        <n x="11"/>
        <n x="12"/>
        <n x="13"/>
        <n x="14"/>
        <n x="15"/>
        <n x="16"/>
        <n x="20"/>
        <n x="22"/>
      </t>
    </mdx>
    <mdx n="0" f="v">
      <t c="15" si="19">
        <n x="26"/>
        <n x="5"/>
        <n x="25"/>
        <n x="4"/>
        <n x="6"/>
        <n x="8"/>
        <n x="9"/>
        <n x="11"/>
        <n x="12"/>
        <n x="13"/>
        <n x="14"/>
        <n x="15"/>
        <n x="16"/>
        <n x="20"/>
        <n x="22"/>
      </t>
    </mdx>
    <mdx n="0" f="v">
      <t c="15" si="19">
        <n x="26"/>
        <n x="10"/>
        <n x="25"/>
        <n x="4"/>
        <n x="6"/>
        <n x="8"/>
        <n x="9"/>
        <n x="11"/>
        <n x="12"/>
        <n x="13"/>
        <n x="14"/>
        <n x="15"/>
        <n x="16"/>
        <n x="20"/>
        <n x="22"/>
      </t>
    </mdx>
    <mdx n="0" f="v">
      <t c="15" si="19">
        <n x="1"/>
        <n x="2"/>
        <n x="21"/>
        <n x="4"/>
        <n x="6"/>
        <n x="8"/>
        <n x="9"/>
        <n x="11"/>
        <n x="12"/>
        <n x="13"/>
        <n x="14"/>
        <n x="15"/>
        <n x="16"/>
        <n x="20"/>
        <n x="22"/>
      </t>
    </mdx>
    <mdx n="0" f="v">
      <t c="15" si="19">
        <n x="1"/>
        <n x="5"/>
        <n x="25"/>
        <n x="4"/>
        <n x="6"/>
        <n x="8"/>
        <n x="9"/>
        <n x="11"/>
        <n x="12"/>
        <n x="13"/>
        <n x="14"/>
        <n x="15"/>
        <n x="16"/>
        <n x="20"/>
        <n x="22"/>
      </t>
    </mdx>
    <mdx n="0" f="v">
      <t c="15" si="19">
        <n x="1"/>
        <n x="7"/>
        <n x="3"/>
        <n x="4"/>
        <n x="6"/>
        <n x="8"/>
        <n x="9"/>
        <n x="11"/>
        <n x="12"/>
        <n x="13"/>
        <n x="14"/>
        <n x="15"/>
        <n x="16"/>
        <n x="20"/>
        <n x="18"/>
      </t>
    </mdx>
    <mdx n="0" f="v">
      <t c="15" si="19">
        <n x="1"/>
        <n x="7"/>
        <n x="21"/>
        <n x="4"/>
        <n x="6"/>
        <n x="8"/>
        <n x="9"/>
        <n x="11"/>
        <n x="12"/>
        <n x="13"/>
        <n x="14"/>
        <n x="15"/>
        <n x="16"/>
        <n x="20"/>
        <n x="22"/>
      </t>
    </mdx>
    <mdx n="0" f="v">
      <t c="15" si="19">
        <n x="26"/>
        <n x="10"/>
        <n x="3"/>
        <n x="4"/>
        <n x="6"/>
        <n x="8"/>
        <n x="9"/>
        <n x="11"/>
        <n x="12"/>
        <n x="13"/>
        <n x="14"/>
        <n x="15"/>
        <n x="16"/>
        <n x="17"/>
        <n x="18"/>
      </t>
    </mdx>
    <mdx n="0" f="v">
      <t c="15" si="19">
        <n x="26"/>
        <n x="10"/>
        <n x="3"/>
        <n x="4"/>
        <n x="6"/>
        <n x="8"/>
        <n x="9"/>
        <n x="11"/>
        <n x="12"/>
        <n x="13"/>
        <n x="14"/>
        <n x="15"/>
        <n x="16"/>
        <n x="20"/>
        <n x="22"/>
      </t>
    </mdx>
    <mdx n="0" f="v">
      <t c="15" si="19">
        <n x="1"/>
        <n x="2"/>
        <n x="25"/>
        <n x="4"/>
        <n x="6"/>
        <n x="8"/>
        <n x="9"/>
        <n x="11"/>
        <n x="12"/>
        <n x="13"/>
        <n x="14"/>
        <n x="15"/>
        <n x="16"/>
        <n x="20"/>
        <n x="22"/>
      </t>
    </mdx>
    <mdx n="0" f="v">
      <t c="15" si="19">
        <n x="26"/>
        <n x="2"/>
        <n x="3"/>
        <n x="4"/>
        <n x="6"/>
        <n x="8"/>
        <n x="9"/>
        <n x="11"/>
        <n x="12"/>
        <n x="13"/>
        <n x="14"/>
        <n x="15"/>
        <n x="16"/>
        <n x="20"/>
        <n x="22"/>
      </t>
    </mdx>
    <mdx n="0" f="v">
      <t c="15" si="19">
        <n x="26"/>
        <n x="7"/>
        <n x="21"/>
        <n x="4"/>
        <n x="6"/>
        <n x="8"/>
        <n x="9"/>
        <n x="11"/>
        <n x="12"/>
        <n x="13"/>
        <n x="14"/>
        <n x="15"/>
        <n x="16"/>
        <n x="20"/>
        <n x="22"/>
      </t>
    </mdx>
    <mdx n="0" f="v">
      <t c="15" si="19">
        <n x="26"/>
        <n x="2"/>
        <n x="3"/>
        <n x="4"/>
        <n x="6"/>
        <n x="8"/>
        <n x="9"/>
        <n x="11"/>
        <n x="12"/>
        <n x="13"/>
        <n x="14"/>
        <n x="15"/>
        <n x="16"/>
        <n x="20"/>
        <n x="18"/>
      </t>
    </mdx>
    <mdx n="0" f="v">
      <t c="15" si="19">
        <n x="26"/>
        <n x="2"/>
        <n x="3"/>
        <n x="4"/>
        <n x="6"/>
        <n x="8"/>
        <n x="9"/>
        <n x="11"/>
        <n x="12"/>
        <n x="13"/>
        <n x="14"/>
        <n x="15"/>
        <n x="16"/>
        <n x="17"/>
        <n x="18"/>
      </t>
    </mdx>
    <mdx n="0" f="v">
      <t c="15" si="19">
        <n x="27"/>
        <n x="2"/>
        <n x="3"/>
        <n x="4"/>
        <n x="6"/>
        <n x="8"/>
        <n x="9"/>
        <n x="11"/>
        <n x="12"/>
        <n x="13"/>
        <n x="14"/>
        <n x="15"/>
        <n x="16"/>
        <n x="20"/>
        <n x="22"/>
      </t>
    </mdx>
    <mdx n="0" f="v">
      <t c="15" si="19">
        <n x="27"/>
        <n x="7"/>
        <n x="25"/>
        <n x="4"/>
        <n x="6"/>
        <n x="8"/>
        <n x="9"/>
        <n x="11"/>
        <n x="12"/>
        <n x="13"/>
        <n x="14"/>
        <n x="15"/>
        <n x="16"/>
        <n x="20"/>
        <n x="22"/>
      </t>
    </mdx>
    <mdx n="0" f="v">
      <t c="15" si="19">
        <n x="1"/>
        <n x="5"/>
        <n x="3"/>
        <n x="4"/>
        <n x="6"/>
        <n x="8"/>
        <n x="9"/>
        <n x="11"/>
        <n x="12"/>
        <n x="13"/>
        <n x="14"/>
        <n x="15"/>
        <n x="16"/>
        <n x="20"/>
        <n x="18"/>
      </t>
    </mdx>
    <mdx n="0" f="v">
      <t c="15" si="19">
        <n x="1"/>
        <n x="7"/>
        <n x="25"/>
        <n x="4"/>
        <n x="6"/>
        <n x="8"/>
        <n x="9"/>
        <n x="11"/>
        <n x="12"/>
        <n x="13"/>
        <n x="14"/>
        <n x="15"/>
        <n x="16"/>
        <n x="20"/>
        <n x="22"/>
      </t>
    </mdx>
    <mdx n="0" f="v">
      <t c="15" si="19">
        <n x="1"/>
        <n x="5"/>
        <n x="21"/>
        <n x="4"/>
        <n x="6"/>
        <n x="8"/>
        <n x="9"/>
        <n x="11"/>
        <n x="12"/>
        <n x="13"/>
        <n x="14"/>
        <n x="15"/>
        <n x="16"/>
        <n x="20"/>
        <n x="22"/>
      </t>
    </mdx>
    <mdx n="0" f="v">
      <t c="15" si="19">
        <n x="32"/>
        <n x="10"/>
        <n x="3"/>
        <n x="4"/>
        <n x="6"/>
        <n x="8"/>
        <n x="9"/>
        <n x="11"/>
        <n x="12"/>
        <n x="13"/>
        <n x="14"/>
        <n x="15"/>
        <n x="16"/>
        <n x="20"/>
        <n x="18"/>
      </t>
    </mdx>
    <mdx n="0" f="v">
      <t c="15" si="19">
        <n x="1"/>
        <n x="31"/>
        <n x="3"/>
        <n x="4"/>
        <n x="6"/>
        <n x="8"/>
        <n x="9"/>
        <n x="11"/>
        <n x="12"/>
        <n x="13"/>
        <n x="14"/>
        <n x="15"/>
        <n x="16"/>
        <n x="20"/>
        <n x="22"/>
      </t>
    </mdx>
    <mdx n="0" f="v">
      <t c="15" si="19">
        <n x="26"/>
        <n x="28"/>
        <n x="3"/>
        <n x="4"/>
        <n x="6"/>
        <n x="8"/>
        <n x="9"/>
        <n x="11"/>
        <n x="12"/>
        <n x="13"/>
        <n x="14"/>
        <n x="15"/>
        <n x="16"/>
        <n x="20"/>
        <n x="22"/>
      </t>
    </mdx>
    <mdx n="0" f="v">
      <t c="15" si="19">
        <n x="1"/>
        <n x="5"/>
        <n x="23"/>
        <n x="4"/>
        <n x="6"/>
        <n x="8"/>
        <n x="9"/>
        <n x="11"/>
        <n x="12"/>
        <n x="13"/>
        <n x="14"/>
        <n x="15"/>
        <n x="16"/>
        <n x="20"/>
        <n x="22"/>
      </t>
    </mdx>
    <mdx n="0" f="v">
      <t c="15" si="19">
        <n x="26"/>
        <n x="10"/>
        <n x="34"/>
        <n x="4"/>
        <n x="6"/>
        <n x="8"/>
        <n x="9"/>
        <n x="11"/>
        <n x="12"/>
        <n x="13"/>
        <n x="14"/>
        <n x="15"/>
        <n x="16"/>
        <n x="20"/>
        <n x="22"/>
      </t>
    </mdx>
    <mdx n="0" f="v">
      <t c="15" si="19">
        <n x="27"/>
        <n x="2"/>
        <n x="25"/>
        <n x="4"/>
        <n x="6"/>
        <n x="8"/>
        <n x="9"/>
        <n x="11"/>
        <n x="12"/>
        <n x="13"/>
        <n x="14"/>
        <n x="15"/>
        <n x="16"/>
        <n x="20"/>
        <n x="18"/>
      </t>
    </mdx>
    <mdx n="0" f="v">
      <t c="15" si="19">
        <n x="1"/>
        <n x="2"/>
        <n x="3"/>
        <n x="4"/>
        <n x="6"/>
        <n x="8"/>
        <n x="9"/>
        <n x="11"/>
        <n x="12"/>
        <n x="13"/>
        <n x="14"/>
        <n x="15"/>
        <n x="16"/>
        <n x="20"/>
        <n x="22"/>
      </t>
    </mdx>
    <mdx n="0" f="v">
      <t c="15" si="19">
        <n x="1"/>
        <n x="10"/>
        <n x="25"/>
        <n x="4"/>
        <n x="6"/>
        <n x="8"/>
        <n x="9"/>
        <n x="11"/>
        <n x="12"/>
        <n x="13"/>
        <n x="14"/>
        <n x="15"/>
        <n x="16"/>
        <n x="17"/>
        <n x="18"/>
      </t>
    </mdx>
    <mdx n="0" f="v">
      <t c="15" si="19">
        <n x="26"/>
        <n x="30"/>
        <n x="25"/>
        <n x="4"/>
        <n x="6"/>
        <n x="8"/>
        <n x="9"/>
        <n x="11"/>
        <n x="12"/>
        <n x="13"/>
        <n x="14"/>
        <n x="15"/>
        <n x="16"/>
        <n x="20"/>
        <n x="22"/>
      </t>
    </mdx>
    <mdx n="0" f="v">
      <t c="15" si="19">
        <n x="1"/>
        <n x="30"/>
        <n x="21"/>
        <n x="4"/>
        <n x="6"/>
        <n x="8"/>
        <n x="9"/>
        <n x="11"/>
        <n x="12"/>
        <n x="13"/>
        <n x="14"/>
        <n x="15"/>
        <n x="16"/>
        <n x="20"/>
        <n x="18"/>
      </t>
    </mdx>
    <mdx n="0" f="v">
      <t c="15" si="19">
        <n x="1"/>
        <n x="10"/>
        <n x="3"/>
        <n x="4"/>
        <n x="6"/>
        <n x="8"/>
        <n x="9"/>
        <n x="11"/>
        <n x="12"/>
        <n x="13"/>
        <n x="14"/>
        <n x="15"/>
        <n x="16"/>
        <n x="20"/>
        <n x="22"/>
      </t>
    </mdx>
    <mdx n="0" f="v">
      <t c="15" si="19">
        <n x="26"/>
        <n x="7"/>
        <n x="23"/>
        <n x="4"/>
        <n x="6"/>
        <n x="8"/>
        <n x="9"/>
        <n x="11"/>
        <n x="12"/>
        <n x="13"/>
        <n x="14"/>
        <n x="15"/>
        <n x="16"/>
        <n x="20"/>
        <n x="18"/>
      </t>
    </mdx>
    <mdx n="0" f="v">
      <t c="15" si="19">
        <n x="1"/>
        <n x="31"/>
        <n x="24"/>
        <n x="4"/>
        <n x="6"/>
        <n x="8"/>
        <n x="9"/>
        <n x="11"/>
        <n x="12"/>
        <n x="13"/>
        <n x="14"/>
        <n x="15"/>
        <n x="16"/>
        <n x="17"/>
        <n x="18"/>
      </t>
    </mdx>
    <mdx n="0" f="v">
      <t c="15" si="19">
        <n x="1"/>
        <n x="28"/>
        <n x="25"/>
        <n x="4"/>
        <n x="6"/>
        <n x="8"/>
        <n x="9"/>
        <n x="11"/>
        <n x="12"/>
        <n x="13"/>
        <n x="14"/>
        <n x="15"/>
        <n x="16"/>
        <n x="20"/>
        <n x="18"/>
      </t>
    </mdx>
    <mdx n="0" f="v">
      <t c="15" si="19">
        <n x="26"/>
        <n x="29"/>
        <n x="23"/>
        <n x="4"/>
        <n x="6"/>
        <n x="8"/>
        <n x="9"/>
        <n x="11"/>
        <n x="12"/>
        <n x="13"/>
        <n x="14"/>
        <n x="15"/>
        <n x="16"/>
        <n x="20"/>
        <n x="18"/>
      </t>
    </mdx>
    <mdx n="0" f="v">
      <t c="15" si="19">
        <n x="1"/>
        <n x="33"/>
        <n x="25"/>
        <n x="4"/>
        <n x="6"/>
        <n x="8"/>
        <n x="9"/>
        <n x="11"/>
        <n x="12"/>
        <n x="13"/>
        <n x="14"/>
        <n x="15"/>
        <n x="16"/>
        <n x="17"/>
        <n x="18"/>
      </t>
    </mdx>
    <mdx n="0" f="v">
      <t c="15" si="19">
        <n x="27"/>
        <n x="10"/>
        <n x="34"/>
        <n x="4"/>
        <n x="6"/>
        <n x="8"/>
        <n x="9"/>
        <n x="11"/>
        <n x="12"/>
        <n x="13"/>
        <n x="14"/>
        <n x="15"/>
        <n x="16"/>
        <n x="20"/>
        <n x="18"/>
      </t>
    </mdx>
    <mdx n="0" f="v">
      <t c="15" si="19">
        <n x="27"/>
        <n x="33"/>
        <n x="24"/>
        <n x="4"/>
        <n x="6"/>
        <n x="8"/>
        <n x="9"/>
        <n x="11"/>
        <n x="12"/>
        <n x="13"/>
        <n x="14"/>
        <n x="15"/>
        <n x="16"/>
        <n x="20"/>
        <n x="18"/>
      </t>
    </mdx>
    <mdx n="0" f="v">
      <t c="15" si="19">
        <n x="26"/>
        <n x="5"/>
        <n x="23"/>
        <n x="4"/>
        <n x="6"/>
        <n x="8"/>
        <n x="9"/>
        <n x="11"/>
        <n x="12"/>
        <n x="13"/>
        <n x="14"/>
        <n x="15"/>
        <n x="16"/>
        <n x="20"/>
        <n x="18"/>
      </t>
    </mdx>
    <mdx n="0" f="v">
      <t c="15" si="19">
        <n x="1"/>
        <n x="28"/>
        <n x="24"/>
        <n x="4"/>
        <n x="6"/>
        <n x="8"/>
        <n x="9"/>
        <n x="11"/>
        <n x="12"/>
        <n x="13"/>
        <n x="14"/>
        <n x="15"/>
        <n x="16"/>
        <n x="20"/>
        <n x="18"/>
      </t>
    </mdx>
    <mdx n="0" f="v">
      <t c="15" si="19">
        <n x="27"/>
        <n x="5"/>
        <n x="24"/>
        <n x="4"/>
        <n x="6"/>
        <n x="8"/>
        <n x="9"/>
        <n x="11"/>
        <n x="12"/>
        <n x="13"/>
        <n x="14"/>
        <n x="15"/>
        <n x="16"/>
        <n x="20"/>
        <n x="18"/>
      </t>
    </mdx>
    <mdx n="0" f="v">
      <t c="15" si="19">
        <n x="26"/>
        <n x="29"/>
        <n x="3"/>
        <n x="4"/>
        <n x="6"/>
        <n x="8"/>
        <n x="9"/>
        <n x="11"/>
        <n x="12"/>
        <n x="13"/>
        <n x="14"/>
        <n x="15"/>
        <n x="16"/>
        <n x="20"/>
        <n x="18"/>
      </t>
    </mdx>
    <mdx n="0" f="v">
      <t c="15" si="19">
        <n x="26"/>
        <n x="2"/>
        <n x="24"/>
        <n x="4"/>
        <n x="6"/>
        <n x="8"/>
        <n x="9"/>
        <n x="11"/>
        <n x="12"/>
        <n x="13"/>
        <n x="14"/>
        <n x="15"/>
        <n x="16"/>
        <n x="20"/>
        <n x="18"/>
      </t>
    </mdx>
    <mdx n="0" f="v">
      <t c="15" si="19">
        <n x="26"/>
        <n x="7"/>
        <n x="24"/>
        <n x="4"/>
        <n x="6"/>
        <n x="8"/>
        <n x="9"/>
        <n x="11"/>
        <n x="12"/>
        <n x="13"/>
        <n x="14"/>
        <n x="15"/>
        <n x="16"/>
        <n x="20"/>
        <n x="18"/>
      </t>
    </mdx>
    <mdx n="0" f="v">
      <t c="15" si="19">
        <n x="26"/>
        <n x="2"/>
        <n x="23"/>
        <n x="4"/>
        <n x="6"/>
        <n x="8"/>
        <n x="9"/>
        <n x="11"/>
        <n x="12"/>
        <n x="13"/>
        <n x="14"/>
        <n x="15"/>
        <n x="16"/>
        <n x="17"/>
        <n x="18"/>
      </t>
    </mdx>
    <mdx n="0" f="v">
      <t c="15" si="19">
        <n x="26"/>
        <n x="5"/>
        <n x="3"/>
        <n x="4"/>
        <n x="6"/>
        <n x="8"/>
        <n x="9"/>
        <n x="11"/>
        <n x="12"/>
        <n x="13"/>
        <n x="14"/>
        <n x="15"/>
        <n x="16"/>
        <n x="17"/>
        <n x="18"/>
      </t>
    </mdx>
    <mdx n="0" f="v">
      <t c="15" si="19">
        <n x="26"/>
        <n x="29"/>
        <n x="3"/>
        <n x="4"/>
        <n x="6"/>
        <n x="8"/>
        <n x="9"/>
        <n x="11"/>
        <n x="12"/>
        <n x="13"/>
        <n x="14"/>
        <n x="15"/>
        <n x="16"/>
        <n x="17"/>
        <n x="18"/>
      </t>
    </mdx>
    <mdx n="0" f="v">
      <t c="15" si="19">
        <n x="26"/>
        <n x="10"/>
        <n x="24"/>
        <n x="4"/>
        <n x="6"/>
        <n x="8"/>
        <n x="9"/>
        <n x="11"/>
        <n x="12"/>
        <n x="13"/>
        <n x="14"/>
        <n x="15"/>
        <n x="16"/>
        <n x="17"/>
        <n x="18"/>
      </t>
    </mdx>
    <mdx n="0" f="v">
      <t c="15" si="19">
        <n x="26"/>
        <n x="7"/>
        <n x="23"/>
        <n x="4"/>
        <n x="6"/>
        <n x="8"/>
        <n x="9"/>
        <n x="11"/>
        <n x="12"/>
        <n x="13"/>
        <n x="14"/>
        <n x="15"/>
        <n x="16"/>
        <n x="20"/>
        <n x="22"/>
      </t>
    </mdx>
    <mdx n="0" f="v">
      <t c="15" si="19">
        <n x="26"/>
        <n x="31"/>
        <n x="3"/>
        <n x="4"/>
        <n x="6"/>
        <n x="8"/>
        <n x="9"/>
        <n x="11"/>
        <n x="12"/>
        <n x="13"/>
        <n x="14"/>
        <n x="15"/>
        <n x="16"/>
        <n x="20"/>
        <n x="18"/>
      </t>
    </mdx>
    <mdx n="0" f="v">
      <t c="15" si="19">
        <n x="26"/>
        <n x="28"/>
        <n x="25"/>
        <n x="4"/>
        <n x="6"/>
        <n x="8"/>
        <n x="9"/>
        <n x="11"/>
        <n x="12"/>
        <n x="13"/>
        <n x="14"/>
        <n x="15"/>
        <n x="16"/>
        <n x="20"/>
        <n x="22"/>
      </t>
    </mdx>
    <mdx n="0" f="v">
      <t c="15" si="19">
        <n x="26"/>
        <n x="2"/>
        <n x="23"/>
        <n x="4"/>
        <n x="6"/>
        <n x="8"/>
        <n x="9"/>
        <n x="11"/>
        <n x="12"/>
        <n x="13"/>
        <n x="14"/>
        <n x="15"/>
        <n x="16"/>
        <n x="20"/>
        <n x="22"/>
      </t>
    </mdx>
    <mdx n="0" f="v">
      <t c="15" si="19">
        <n x="1"/>
        <n x="2"/>
        <n x="24"/>
        <n x="4"/>
        <n x="6"/>
        <n x="8"/>
        <n x="9"/>
        <n x="11"/>
        <n x="12"/>
        <n x="13"/>
        <n x="14"/>
        <n x="15"/>
        <n x="16"/>
        <n x="20"/>
        <n x="22"/>
      </t>
    </mdx>
    <mdx n="0" f="v">
      <t c="15" si="19">
        <n x="1"/>
        <n x="7"/>
        <n x="3"/>
        <n x="4"/>
        <n x="6"/>
        <n x="8"/>
        <n x="9"/>
        <n x="11"/>
        <n x="12"/>
        <n x="13"/>
        <n x="14"/>
        <n x="15"/>
        <n x="16"/>
        <n x="20"/>
        <n x="22"/>
      </t>
    </mdx>
    <mdx n="0" f="v">
      <t c="15" si="19">
        <n x="27"/>
        <n x="29"/>
        <n x="24"/>
        <n x="4"/>
        <n x="6"/>
        <n x="8"/>
        <n x="9"/>
        <n x="11"/>
        <n x="12"/>
        <n x="13"/>
        <n x="14"/>
        <n x="15"/>
        <n x="16"/>
        <n x="20"/>
        <n x="22"/>
      </t>
    </mdx>
    <mdx n="0" f="v">
      <t c="15" si="19">
        <n x="26"/>
        <n x="31"/>
        <n x="21"/>
        <n x="4"/>
        <n x="6"/>
        <n x="8"/>
        <n x="9"/>
        <n x="11"/>
        <n x="12"/>
        <n x="13"/>
        <n x="14"/>
        <n x="15"/>
        <n x="16"/>
        <n x="20"/>
        <n x="18"/>
      </t>
    </mdx>
    <mdx n="0" f="v">
      <t c="15" si="19">
        <n x="26"/>
        <n x="5"/>
        <n x="24"/>
        <n x="4"/>
        <n x="6"/>
        <n x="8"/>
        <n x="9"/>
        <n x="11"/>
        <n x="12"/>
        <n x="13"/>
        <n x="14"/>
        <n x="15"/>
        <n x="16"/>
        <n x="20"/>
        <n x="22"/>
      </t>
    </mdx>
  </mdxMetadata>
  <valueMetadata count="59">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valueMetadata>
</metadata>
</file>

<file path=xl/sharedStrings.xml><?xml version="1.0" encoding="utf-8"?>
<sst xmlns="http://schemas.openxmlformats.org/spreadsheetml/2006/main" count="705" uniqueCount="271">
  <si>
    <t>Net interest income</t>
  </si>
  <si>
    <t>Operating income</t>
  </si>
  <si>
    <t>Operating expenses</t>
  </si>
  <si>
    <t>Financial assets held for trading</t>
  </si>
  <si>
    <t>Financial investments</t>
  </si>
  <si>
    <t>Other</t>
  </si>
  <si>
    <t>Financial liabilities held for trading</t>
  </si>
  <si>
    <t>Due to banks</t>
  </si>
  <si>
    <t>Due to customers</t>
  </si>
  <si>
    <t>Subordinated liabilities</t>
  </si>
  <si>
    <t>Tier 1 ratio</t>
  </si>
  <si>
    <t xml:space="preserve">Issued debt </t>
  </si>
  <si>
    <t>Tier 1 Capital</t>
  </si>
  <si>
    <t>Total Capital ratio</t>
  </si>
  <si>
    <t>Cash and balances at central banks</t>
  </si>
  <si>
    <t>Equity attributable to the owners of the parent company</t>
  </si>
  <si>
    <t>Equity attributable to non-controlling interests</t>
  </si>
  <si>
    <t>Net fee and commission income</t>
  </si>
  <si>
    <t>Net trading income</t>
  </si>
  <si>
    <t>Share of result in equity accounted investments</t>
  </si>
  <si>
    <t>Personnel expenses</t>
  </si>
  <si>
    <t>Income tax expenses</t>
  </si>
  <si>
    <t>Attributable to:</t>
  </si>
  <si>
    <t>Non-controlling interests</t>
  </si>
  <si>
    <t>Income taxes</t>
  </si>
  <si>
    <t>Interest income</t>
  </si>
  <si>
    <t>Interest expense</t>
  </si>
  <si>
    <t>Fee and commission income</t>
  </si>
  <si>
    <t>Fee and commission expense</t>
  </si>
  <si>
    <t>General and administrative expenses</t>
  </si>
  <si>
    <t>Depreciation and amortisation of tangible and intangible assets</t>
  </si>
  <si>
    <t xml:space="preserve">Other </t>
  </si>
  <si>
    <t>Total Equity (IFRS)</t>
  </si>
  <si>
    <t>Total assets</t>
  </si>
  <si>
    <t>Total liabilities</t>
  </si>
  <si>
    <t>Total liabilities and equity</t>
  </si>
  <si>
    <t>Total equity</t>
  </si>
  <si>
    <t>Other expenses</t>
  </si>
  <si>
    <t>Operating result</t>
  </si>
  <si>
    <t>Return on average Equity (IFRS)</t>
  </si>
  <si>
    <t>Due to customers (in EUR billion)</t>
  </si>
  <si>
    <t>All figures are unaudited</t>
  </si>
  <si>
    <t>Rounding could cause some small differences</t>
  </si>
  <si>
    <t>GENERAL COMMENTS</t>
  </si>
  <si>
    <t>Credit Risk (RWA)</t>
  </si>
  <si>
    <t>Operational Risk (RWA)</t>
  </si>
  <si>
    <t>Market Risk (RWA)</t>
  </si>
  <si>
    <t>Profit for the year</t>
  </si>
  <si>
    <t>GO BACK TO TABLE OF CONTENTS</t>
  </si>
  <si>
    <t>Cost/income ratio</t>
  </si>
  <si>
    <t>Other non-interest income</t>
  </si>
  <si>
    <t>Total Due to customers</t>
  </si>
  <si>
    <t>(in millions)</t>
  </si>
  <si>
    <t>Cash and deposits</t>
  </si>
  <si>
    <t>(in billions)</t>
  </si>
  <si>
    <t>Securities financing</t>
  </si>
  <si>
    <t>Fair value adjustments from hedge accounting</t>
  </si>
  <si>
    <t>Leverage ratio</t>
  </si>
  <si>
    <t>Demand deposits</t>
  </si>
  <si>
    <t>Time deposits</t>
  </si>
  <si>
    <t>Derivatives</t>
  </si>
  <si>
    <t>Consumer loans</t>
  </si>
  <si>
    <t>Dividend reserve</t>
  </si>
  <si>
    <t>Less: loan impairment allowance</t>
  </si>
  <si>
    <t>Total client loans</t>
  </si>
  <si>
    <t>Securities</t>
  </si>
  <si>
    <t xml:space="preserve">Total Client Assets </t>
  </si>
  <si>
    <t>Risk-weighted assets (risk exposure amount) and capital ratios</t>
  </si>
  <si>
    <t>Tier 1 capital</t>
  </si>
  <si>
    <t>On-balance sheet exposures</t>
  </si>
  <si>
    <t>On-balance sheet netting</t>
  </si>
  <si>
    <t>Other regulatory measures</t>
  </si>
  <si>
    <t>Exposure measure</t>
  </si>
  <si>
    <t>Share premium reserve</t>
  </si>
  <si>
    <t>Other reserves incl. retained earnings</t>
  </si>
  <si>
    <t>Actuarial gains and losses</t>
  </si>
  <si>
    <t>Cash Flow Hedge reserve</t>
  </si>
  <si>
    <t>ABN AMRO Bank</t>
  </si>
  <si>
    <t>ABN AMRO Bank Solo consolidated</t>
  </si>
  <si>
    <t>Cost of risk</t>
  </si>
  <si>
    <t>( in bps)</t>
  </si>
  <si>
    <t>Cost of risk - Mortgages</t>
  </si>
  <si>
    <t>Cost of risk - Consumer loans</t>
  </si>
  <si>
    <t>Corporate loans to clients</t>
  </si>
  <si>
    <t>NIM (in bps)</t>
  </si>
  <si>
    <t>AT1 Capital securities</t>
  </si>
  <si>
    <t>Profit/(loss) for the period</t>
  </si>
  <si>
    <t>Current accounts</t>
  </si>
  <si>
    <t>Total Loans and advances - customers, gross carrying amount excl. fair value adjustment from hedge accounting</t>
  </si>
  <si>
    <t>Loans and advances banks</t>
  </si>
  <si>
    <t>Loans and advances customers</t>
  </si>
  <si>
    <t>Total Loans and advances customers</t>
  </si>
  <si>
    <t>Loans and advances customers (in EUR billion)</t>
  </si>
  <si>
    <t>Residential mortgages</t>
  </si>
  <si>
    <t>Common Equity Tier 1</t>
  </si>
  <si>
    <t>Total regulatory Capital</t>
  </si>
  <si>
    <t>Common Equity Tier 1 ratio</t>
  </si>
  <si>
    <t>Impairment charges on financial instruments</t>
  </si>
  <si>
    <t>Impairment charges  on financial instruments</t>
  </si>
  <si>
    <t>Distributable items</t>
  </si>
  <si>
    <t>Distributable items: ABN AMRO Bank N.V. (unconsolidated)</t>
  </si>
  <si>
    <t>Average RWA</t>
  </si>
  <si>
    <t>Risk-weighted assets</t>
  </si>
  <si>
    <t>Return on average Equity</t>
  </si>
  <si>
    <t>Loans to professional counterparties and other loans</t>
  </si>
  <si>
    <t>Quarterly information</t>
  </si>
  <si>
    <t>Average Total Assets</t>
  </si>
  <si>
    <t>Due to customers (in billions)</t>
  </si>
  <si>
    <t>Common Equity Tier 1 capital</t>
  </si>
  <si>
    <t>Profit before taxes</t>
  </si>
  <si>
    <t>Tier 2 Capital</t>
  </si>
  <si>
    <t>Subordinated liabilities (EU IFRS)</t>
  </si>
  <si>
    <t>Regulatory and other adjustments</t>
  </si>
  <si>
    <t>Exposure measure (CRR2)</t>
  </si>
  <si>
    <t>Net gains/(losses) on derecognition of financial assets measured at amortised cost</t>
  </si>
  <si>
    <t>Cost of risk (in bps)</t>
  </si>
  <si>
    <t>Earnings per share</t>
  </si>
  <si>
    <t>Coupons attributable to AT1 capital securities</t>
  </si>
  <si>
    <t>Owners of the parent company excl. coupons attributable to AT1 capital securities</t>
  </si>
  <si>
    <t>Off-balance sheet exposures</t>
  </si>
  <si>
    <t>Net new assets</t>
  </si>
  <si>
    <t>Profit for the period</t>
  </si>
  <si>
    <t>Cost of risk - total</t>
  </si>
  <si>
    <t>3. Segment information</t>
  </si>
  <si>
    <t>2. Balance sheet and capital</t>
  </si>
  <si>
    <t>1. Profit &amp; loss</t>
  </si>
  <si>
    <t>Income from other operating activities</t>
  </si>
  <si>
    <t>Expenses from other operating activities</t>
  </si>
  <si>
    <t>Net income from other operating activities</t>
  </si>
  <si>
    <t>Share buyback reserve</t>
  </si>
  <si>
    <t>Personal &amp; Business Banking</t>
  </si>
  <si>
    <t>Wealth Management</t>
  </si>
  <si>
    <t>Corporate Banking</t>
  </si>
  <si>
    <t>Group Functions</t>
  </si>
  <si>
    <t xml:space="preserve">   - of which Personal &amp; Business Banking</t>
  </si>
  <si>
    <t xml:space="preserve">   - of which Corporate Banking</t>
  </si>
  <si>
    <t xml:space="preserve">Client Assets - Wealth Management </t>
  </si>
  <si>
    <t xml:space="preserve">Client Assets - Personal &amp; Business Banking </t>
  </si>
  <si>
    <t>Results Personal &amp; Business Banking</t>
  </si>
  <si>
    <t>Results Wealth Management</t>
  </si>
  <si>
    <t>Results Corporate Banking</t>
  </si>
  <si>
    <t>Results Group Functions</t>
  </si>
  <si>
    <t>Total Client Assets - Personal &amp; Business Banking</t>
  </si>
  <si>
    <t>Total Client Assets - Wealth Management</t>
  </si>
  <si>
    <t>Other indicators Personal &amp; Business Banking</t>
  </si>
  <si>
    <t>Other indicators Wealth Management</t>
  </si>
  <si>
    <t>Other indicators Corporate Banking</t>
  </si>
  <si>
    <t>Other Indicators Group Functions</t>
  </si>
  <si>
    <t>3.1 Personal &amp; Bus. Banking</t>
  </si>
  <si>
    <t>3.2 Wealth Management</t>
  </si>
  <si>
    <t>3.3 Corporate Banking</t>
  </si>
  <si>
    <t>3.4 Group Functions</t>
  </si>
  <si>
    <t>4. Risk management</t>
  </si>
  <si>
    <t>5. Additional information</t>
  </si>
  <si>
    <t>5.2 Actuals vs Consensus</t>
  </si>
  <si>
    <t>5.3 Disclosed large items</t>
  </si>
  <si>
    <t>4.1 Cost of Risk</t>
  </si>
  <si>
    <t>2.1 Consolidated Balance sheet</t>
  </si>
  <si>
    <t>2.2 Loans and advances - customers</t>
  </si>
  <si>
    <t>2.3 Due to customers</t>
  </si>
  <si>
    <t>2.4 Capital | Basel III</t>
  </si>
  <si>
    <t>2.5 Leverage ratio</t>
  </si>
  <si>
    <t>2.6 Additional information Tier 1</t>
  </si>
  <si>
    <t>2.7 Liquidity</t>
  </si>
  <si>
    <t>2.8 Client Assets</t>
  </si>
  <si>
    <t>1.1 Quarterly P&amp;L development</t>
  </si>
  <si>
    <t>1.2 Quarterly result per segment</t>
  </si>
  <si>
    <t>1.3 P&amp;L</t>
  </si>
  <si>
    <t>Client assets</t>
  </si>
  <si>
    <t>Loan to deposit ratio</t>
  </si>
  <si>
    <t>NSFR</t>
  </si>
  <si>
    <t>Survival period (in months)</t>
  </si>
  <si>
    <t>Available liquidity buffer (in EUR billion)</t>
  </si>
  <si>
    <t>( in millions)</t>
  </si>
  <si>
    <t>CVA, DVA and FVA results (before taxation)</t>
  </si>
  <si>
    <t>CVA/DVA/FVA</t>
  </si>
  <si>
    <t>Hedge accounting-related results and other assets and liability management results (before taxation)</t>
  </si>
  <si>
    <t>Equity participations results (before taxation)</t>
  </si>
  <si>
    <t>Equity participations results</t>
  </si>
  <si>
    <t>Regulatory levies (before taxation)</t>
  </si>
  <si>
    <t>5.1 Volatile items and Regulatory levies</t>
  </si>
  <si>
    <t>FY</t>
  </si>
  <si>
    <t>YTD</t>
  </si>
  <si>
    <t>Consensus</t>
  </si>
  <si>
    <t>Actual vs Consensus</t>
  </si>
  <si>
    <t>Actual vs</t>
  </si>
  <si>
    <t>Non-controlling interests and Coupons attributable to AT1 capital securities</t>
  </si>
  <si>
    <t>Pre tax result by business line</t>
  </si>
  <si>
    <t>Key ratios and indicators</t>
  </si>
  <si>
    <t>CET 1 ratio</t>
  </si>
  <si>
    <t>Per share data</t>
  </si>
  <si>
    <t>Shareholder's equity per share</t>
  </si>
  <si>
    <t>Tangible shareholder's equity per share</t>
  </si>
  <si>
    <t>Total MREL eligible liabilities</t>
  </si>
  <si>
    <t>Other MREL eligible liabilities</t>
  </si>
  <si>
    <t>MREL</t>
  </si>
  <si>
    <t>Liquidity</t>
  </si>
  <si>
    <t>Quarterly results - actual vs consensus (ABN AMRO)</t>
  </si>
  <si>
    <t>Client deposits</t>
  </si>
  <si>
    <t>Total Client deposits</t>
  </si>
  <si>
    <t>Professional deposits</t>
  </si>
  <si>
    <t>Client assets (end of period, in EUR billion)</t>
  </si>
  <si>
    <t>Risk-weighted assets (end of period, in EUR billion)</t>
  </si>
  <si>
    <t>Common Equity Tier 1 ratio - Trigger</t>
  </si>
  <si>
    <t xml:space="preserve">   - of which: Client loans (in EUR billion)</t>
  </si>
  <si>
    <t>Hedge accounting-related results and other assets and liability management results</t>
  </si>
  <si>
    <t xml:space="preserve">   - of which AT1 capital securities</t>
  </si>
  <si>
    <t>Total Professional deposits</t>
  </si>
  <si>
    <t>Average Loans and advances customers (gross)</t>
  </si>
  <si>
    <t>Cost of risk - Corporate loans</t>
  </si>
  <si>
    <t>Profit attributable to Owners of the parent company (after AT1 contributions)</t>
  </si>
  <si>
    <t>Number of internal employees (end of period, in FTEs)</t>
  </si>
  <si>
    <t>Number of external employees (end of period, in FTEs)</t>
  </si>
  <si>
    <t>Average Equity attributable to owners of the parent company excl. AT1 (IFRS)</t>
  </si>
  <si>
    <t>Final dividend of prior year to be paid out</t>
  </si>
  <si>
    <t>Capital ratios (pro-forma)</t>
  </si>
  <si>
    <t>Capital ratio (regulatory reported)</t>
  </si>
  <si>
    <t>Q3 2024</t>
  </si>
  <si>
    <t>Q2 2024</t>
  </si>
  <si>
    <t>Q1 2024</t>
  </si>
  <si>
    <t>Q4 2023</t>
  </si>
  <si>
    <t>Q3 2023</t>
  </si>
  <si>
    <t>Q2 2023</t>
  </si>
  <si>
    <t>Q1 2023</t>
  </si>
  <si>
    <t>Q4 2022</t>
  </si>
  <si>
    <t>Q3 2022</t>
  </si>
  <si>
    <t>Q2 2022</t>
  </si>
  <si>
    <t>Q1 2022</t>
  </si>
  <si>
    <t>Nine months 2024</t>
  </si>
  <si>
    <t>Nine months 2023</t>
  </si>
  <si>
    <t>30 September 2024</t>
  </si>
  <si>
    <t>30 June 2024</t>
  </si>
  <si>
    <t>31 March 2024</t>
  </si>
  <si>
    <t>31 December 2023</t>
  </si>
  <si>
    <t>30 September 2023</t>
  </si>
  <si>
    <t>30 June 2023</t>
  </si>
  <si>
    <t>31 March 2023</t>
  </si>
  <si>
    <t>31 December 2022</t>
  </si>
  <si>
    <t>&gt; 6 months</t>
  </si>
  <si>
    <t>30 September 2022</t>
  </si>
  <si>
    <t>30 June 2022</t>
  </si>
  <si>
    <t>31 March 2022</t>
  </si>
  <si>
    <t>Results with further details &amp; large incidentals</t>
  </si>
  <si>
    <t>Q1</t>
  </si>
  <si>
    <t>Q2</t>
  </si>
  <si>
    <t>Q3</t>
  </si>
  <si>
    <t>Q4</t>
  </si>
  <si>
    <t>o/w Large Items</t>
  </si>
  <si>
    <t>o/w (mainly) revaluation claim on DSB</t>
  </si>
  <si>
    <t>o/w provision revolving consumer credit</t>
  </si>
  <si>
    <t>Net fees and commissions</t>
  </si>
  <si>
    <t>o/w Private Equity</t>
  </si>
  <si>
    <t>o/w CVA/DVA/FVA</t>
  </si>
  <si>
    <t>o/w Hedge accounting/Treasury results</t>
  </si>
  <si>
    <t>o/w Held for sale adjustment</t>
  </si>
  <si>
    <t>o/w Regulatory Levies</t>
  </si>
  <si>
    <t>o/w goodwill impairments</t>
  </si>
  <si>
    <t>Impairment charges</t>
  </si>
  <si>
    <t>Operating profit before taxes</t>
  </si>
  <si>
    <t>o/w write-off DTA non-core</t>
  </si>
  <si>
    <t>Net operating profit</t>
  </si>
  <si>
    <t>Leverage ratio (pro-forma)</t>
  </si>
  <si>
    <t>Loans and advances - customers</t>
  </si>
  <si>
    <t xml:space="preserve">Statement of condensed financial position </t>
  </si>
  <si>
    <t>Reported results</t>
  </si>
  <si>
    <t>Other indicators</t>
  </si>
  <si>
    <t>Quarterly results</t>
  </si>
  <si>
    <t>Regulatory capital Basel III (pro-forma)</t>
  </si>
  <si>
    <t>Common Equity Tier 1 ratio - additional information (pro-forma)</t>
  </si>
  <si>
    <t>LCR (12-month rolling average)</t>
  </si>
  <si>
    <t>Capital ratios (and derived ratios) for Q3 2024 are pro-forma and include 50% of the net profit in line with the existing dividend policy and the practice that was applied until 30 June 2024. In reference to new prudential expectations from the ECB towards the banks in relation to the eligible part of interim profit, this net profit is not yet eligible for the regulatory reported CET1 capital. As per 30 September 2024, this amounted to EUR 398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</si>
</sst>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0.0%"/>
    <numFmt numFmtId="168" formatCode="#,##0;\(\ #,##0;&quot;&quot;"/>
    <numFmt numFmtId="169" formatCode="_-\ #,##0_-;\-\ #,##0_-;_-\ &quot;-&quot;_-;_-@_-"/>
    <numFmt numFmtId="170" formatCode="_-\ #,##0_-;\-\ #,##0_-;_-\ &quot;&quot;_-;_-@_-"/>
    <numFmt numFmtId="171" formatCode="_-\ #,##0.0_-;\-\ #,##0.0_-;_-\ &quot;-&quot;_-;_-@_-"/>
    <numFmt numFmtId="172" formatCode="0.000%"/>
    <numFmt numFmtId="173" formatCode="_-\ #,##0.00_-;\-\ #,##0.00_-;_-\ &quot;-&quot;_-;_-@_-"/>
    <numFmt numFmtId="174" formatCode="_(* #,##0.00_);_(* \(#,##0.00\);_(* &quot;-&quot;??_);_(@_)"/>
    <numFmt numFmtId="175" formatCode="#,##0;\-#,##0;"/>
  </numFmts>
  <fonts count="60">
    <font>
      <sz val="10"/>
      <name val="Arial"/>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52"/>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60"/>
      <name val="Calibri"/>
      <family val="2"/>
    </font>
    <font>
      <b/>
      <sz val="11"/>
      <color indexed="63"/>
      <name val="Calibri"/>
      <family val="2"/>
    </font>
    <font>
      <sz val="10"/>
      <name val="Arial"/>
      <family val="2"/>
    </font>
    <font>
      <b/>
      <sz val="18"/>
      <color indexed="56"/>
      <name val="Cambria"/>
      <family val="2"/>
    </font>
    <font>
      <b/>
      <sz val="11"/>
      <color indexed="8"/>
      <name val="Calibri"/>
      <family val="2"/>
    </font>
    <font>
      <sz val="11"/>
      <color indexed="10"/>
      <name val="Calibri"/>
      <family val="2"/>
    </font>
    <font>
      <b/>
      <sz val="10"/>
      <color indexed="9"/>
      <name val="Arial"/>
      <family val="2"/>
    </font>
    <font>
      <b/>
      <sz val="12"/>
      <color indexed="9"/>
      <name val="Frutiger Light"/>
    </font>
    <font>
      <sz val="12"/>
      <name val="Frutiger Light"/>
    </font>
    <font>
      <u/>
      <sz val="10"/>
      <name val="Arial"/>
      <family val="2"/>
    </font>
    <font>
      <sz val="10"/>
      <name val="Arial"/>
      <family val="2"/>
    </font>
    <font>
      <sz val="8"/>
      <color indexed="54"/>
      <name val="Arial"/>
      <family val="2"/>
    </font>
    <font>
      <b/>
      <sz val="8"/>
      <color indexed="54"/>
      <name val="Arial"/>
      <family val="2"/>
    </font>
    <font>
      <sz val="10"/>
      <color indexed="54"/>
      <name val="Arial"/>
      <family val="2"/>
    </font>
    <font>
      <b/>
      <sz val="10"/>
      <color indexed="54"/>
      <name val="Arial"/>
      <family val="2"/>
    </font>
    <font>
      <b/>
      <i/>
      <sz val="10"/>
      <color indexed="54"/>
      <name val="Arial"/>
      <family val="2"/>
    </font>
    <font>
      <b/>
      <sz val="10"/>
      <color indexed="9"/>
      <name val="Arial"/>
      <family val="2"/>
    </font>
    <font>
      <sz val="8"/>
      <name val="Arial"/>
      <family val="2"/>
    </font>
    <font>
      <sz val="8"/>
      <color indexed="54"/>
      <name val="Arial"/>
      <family val="2"/>
    </font>
    <font>
      <sz val="8"/>
      <name val="Arial"/>
      <family val="2"/>
    </font>
    <font>
      <sz val="8"/>
      <color indexed="45"/>
      <name val="Arial"/>
      <family val="2"/>
    </font>
    <font>
      <b/>
      <sz val="8"/>
      <color indexed="45"/>
      <name val="Arial"/>
      <family val="2"/>
    </font>
    <font>
      <i/>
      <sz val="8"/>
      <name val="Arial"/>
      <family val="2"/>
    </font>
    <font>
      <i/>
      <sz val="7"/>
      <name val="Arial"/>
      <family val="2"/>
    </font>
    <font>
      <b/>
      <i/>
      <sz val="8"/>
      <name val="Arial"/>
      <family val="2"/>
    </font>
    <font>
      <b/>
      <sz val="8"/>
      <name val="Arial"/>
      <family val="2"/>
    </font>
    <font>
      <sz val="10"/>
      <name val="Arial"/>
      <family val="2"/>
    </font>
    <font>
      <b/>
      <sz val="8"/>
      <color rgb="FF008692"/>
      <name val="Arial"/>
      <family val="2"/>
    </font>
    <font>
      <sz val="10"/>
      <color theme="0"/>
      <name val="Arial"/>
      <family val="2"/>
    </font>
    <font>
      <u/>
      <sz val="10"/>
      <color theme="0"/>
      <name val="Arial"/>
      <family val="2"/>
    </font>
    <font>
      <i/>
      <sz val="8"/>
      <color indexed="54"/>
      <name val="Arial"/>
      <family val="2"/>
    </font>
    <font>
      <u/>
      <sz val="10"/>
      <color theme="10"/>
      <name val="Arial"/>
      <family val="2"/>
    </font>
    <font>
      <b/>
      <sz val="8"/>
      <color indexed="9"/>
      <name val="Arial"/>
      <family val="2"/>
    </font>
    <font>
      <b/>
      <i/>
      <sz val="8"/>
      <color indexed="54"/>
      <name val="Arial"/>
      <family val="2"/>
    </font>
    <font>
      <b/>
      <sz val="8"/>
      <color rgb="FF0070C0"/>
      <name val="Arial"/>
      <family val="2"/>
    </font>
    <font>
      <b/>
      <u/>
      <sz val="8"/>
      <name val="Arial"/>
      <family val="2"/>
    </font>
    <font>
      <b/>
      <sz val="9"/>
      <color theme="0"/>
      <name val="Arial"/>
      <family val="2"/>
    </font>
    <font>
      <b/>
      <sz val="8"/>
      <color rgb="FF008080"/>
      <name val="Arial"/>
      <family val="2"/>
    </font>
    <font>
      <sz val="9"/>
      <color rgb="FF008080"/>
      <name val="Arial"/>
      <family val="2"/>
    </font>
    <font>
      <sz val="9"/>
      <color rgb="FF54646C"/>
      <name val="Arial"/>
      <family val="2"/>
    </font>
    <font>
      <b/>
      <sz val="9"/>
      <name val="Arial"/>
      <family val="2"/>
    </font>
    <font>
      <i/>
      <sz val="9"/>
      <name val="Arial"/>
      <family val="2"/>
    </font>
    <font>
      <sz val="9"/>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1"/>
      </patternFill>
    </fill>
    <fill>
      <patternFill patternType="solid">
        <fgColor indexed="14"/>
        <bgColor indexed="64"/>
      </patternFill>
    </fill>
    <fill>
      <patternFill patternType="solid">
        <fgColor indexed="13"/>
        <bgColor indexed="64"/>
      </patternFill>
    </fill>
    <fill>
      <patternFill patternType="solid">
        <fgColor indexed="11"/>
        <bgColor indexed="64"/>
      </patternFill>
    </fill>
    <fill>
      <patternFill patternType="solid">
        <fgColor indexed="51"/>
        <bgColor indexed="64"/>
      </patternFill>
    </fill>
    <fill>
      <patternFill patternType="solid">
        <fgColor indexed="21"/>
        <bgColor indexed="64"/>
      </patternFill>
    </fill>
    <fill>
      <patternFill patternType="solid">
        <fgColor indexed="62"/>
        <bgColor indexed="64"/>
      </patternFill>
    </fill>
    <fill>
      <patternFill patternType="solid">
        <fgColor theme="0"/>
        <bgColor indexed="64"/>
      </patternFill>
    </fill>
    <fill>
      <patternFill patternType="solid">
        <fgColor rgb="FF008080"/>
        <bgColor indexed="64"/>
      </patternFill>
    </fill>
    <fill>
      <patternFill patternType="solid">
        <fgColor theme="0" tint="-4.9989318521683403E-2"/>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51"/>
      </left>
      <right style="thin">
        <color indexed="51"/>
      </right>
      <top/>
      <bottom/>
      <diagonal/>
    </border>
    <border>
      <left/>
      <right/>
      <top style="hair">
        <color indexed="22"/>
      </top>
      <bottom/>
      <diagonal/>
    </border>
    <border>
      <left/>
      <right/>
      <top style="thin">
        <color indexed="62"/>
      </top>
      <bottom style="double">
        <color indexed="62"/>
      </bottom>
      <diagonal/>
    </border>
    <border>
      <left/>
      <right/>
      <top/>
      <bottom style="thin">
        <color indexed="51"/>
      </bottom>
      <diagonal/>
    </border>
    <border>
      <left/>
      <right/>
      <top/>
      <bottom style="thin">
        <color indexed="54"/>
      </bottom>
      <diagonal/>
    </border>
    <border>
      <left/>
      <right/>
      <top style="thin">
        <color indexed="54"/>
      </top>
      <bottom/>
      <diagonal/>
    </border>
    <border>
      <left/>
      <right/>
      <top style="thin">
        <color indexed="54"/>
      </top>
      <bottom style="thin">
        <color indexed="5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s>
  <cellStyleXfs count="180">
    <xf numFmtId="0" fontId="0" fillId="0" borderId="0"/>
    <xf numFmtId="0" fontId="19" fillId="0" borderId="0"/>
    <xf numFmtId="0" fontId="27" fillId="0" borderId="0"/>
    <xf numFmtId="0" fontId="19" fillId="0" borderId="0"/>
    <xf numFmtId="0" fontId="27" fillId="0" borderId="0" applyNumberFormat="0" applyFill="0" applyBorder="0" applyAlignment="0" applyProtection="0"/>
    <xf numFmtId="0" fontId="19"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19" fillId="0" borderId="0"/>
    <xf numFmtId="0" fontId="19" fillId="0" borderId="0"/>
    <xf numFmtId="0" fontId="19" fillId="0" borderId="0" applyNumberFormat="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2" fillId="0" borderId="0" applyFont="0" applyFill="0" applyBorder="0" applyAlignment="0" applyProtection="0"/>
    <xf numFmtId="43" fontId="19" fillId="0" borderId="0" applyFont="0" applyFill="0" applyBorder="0" applyAlignment="0" applyProtection="0"/>
    <xf numFmtId="0" fontId="9" fillId="0" borderId="0" applyNumberFormat="0" applyFill="0" applyBorder="0" applyAlignment="0" applyProtection="0"/>
    <xf numFmtId="0" fontId="10" fillId="0" borderId="3" applyNumberFormat="0" applyFill="0" applyAlignment="0" applyProtection="0"/>
    <xf numFmtId="0" fontId="11" fillId="4"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6" fillId="7" borderId="1" applyNumberFormat="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0" fillId="0" borderId="3" applyNumberFormat="0" applyFill="0" applyAlignment="0" applyProtection="0"/>
    <xf numFmtId="0" fontId="17" fillId="22"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4" fillId="23" borderId="7" applyNumberFormat="0" applyFont="0" applyAlignment="0" applyProtection="0"/>
    <xf numFmtId="0" fontId="19" fillId="0" borderId="8"/>
    <xf numFmtId="0" fontId="19" fillId="0" borderId="8"/>
    <xf numFmtId="0" fontId="18" fillId="20" borderId="9" applyNumberFormat="0" applyAlignment="0" applyProtection="0"/>
    <xf numFmtId="9" fontId="2" fillId="0" borderId="0" applyFont="0" applyFill="0" applyBorder="0" applyAlignment="0" applyProtection="0"/>
    <xf numFmtId="9" fontId="19" fillId="0" borderId="0" applyFont="0" applyFill="0" applyBorder="0" applyAlignment="0" applyProtection="0"/>
    <xf numFmtId="0" fontId="19" fillId="0" borderId="0">
      <alignment wrapText="1"/>
    </xf>
    <xf numFmtId="0" fontId="19" fillId="0" borderId="0">
      <alignment wrapText="1"/>
    </xf>
    <xf numFmtId="0" fontId="19" fillId="25" borderId="0" applyNumberFormat="0" applyProtection="0">
      <alignment horizontal="left" vertical="center" indent="1"/>
    </xf>
    <xf numFmtId="0" fontId="19" fillId="25" borderId="0" applyNumberFormat="0" applyProtection="0">
      <alignment horizontal="left" vertical="center" indent="1"/>
    </xf>
    <xf numFmtId="0" fontId="19" fillId="25" borderId="0" applyNumberFormat="0" applyProtection="0">
      <alignment horizontal="left" vertical="center" indent="1"/>
    </xf>
    <xf numFmtId="0" fontId="19" fillId="25" borderId="0" applyNumberFormat="0" applyProtection="0">
      <alignment horizontal="left" vertical="center" indent="1"/>
    </xf>
    <xf numFmtId="0" fontId="19" fillId="25" borderId="0" applyNumberFormat="0" applyProtection="0">
      <alignment horizontal="left" vertical="center" indent="1"/>
    </xf>
    <xf numFmtId="4" fontId="19" fillId="23" borderId="0" applyNumberFormat="0" applyProtection="0">
      <alignment horizontal="right" vertical="center"/>
    </xf>
    <xf numFmtId="4" fontId="19" fillId="23" borderId="0" applyNumberFormat="0" applyProtection="0">
      <alignment horizontal="right" vertical="center"/>
    </xf>
    <xf numFmtId="4" fontId="19" fillId="23" borderId="0" applyNumberFormat="0" applyProtection="0">
      <alignment horizontal="right" vertical="center"/>
    </xf>
    <xf numFmtId="4" fontId="19" fillId="25" borderId="10" applyNumberFormat="0" applyProtection="0">
      <alignment horizontal="left" vertical="center" indent="1"/>
    </xf>
    <xf numFmtId="4" fontId="19" fillId="25" borderId="10" applyNumberFormat="0" applyProtection="0">
      <alignment horizontal="left" vertical="center" indent="1"/>
    </xf>
    <xf numFmtId="4" fontId="19" fillId="25" borderId="10" applyNumberFormat="0" applyProtection="0">
      <alignment horizontal="left" vertical="center" indent="1"/>
    </xf>
    <xf numFmtId="0" fontId="19" fillId="26" borderId="0"/>
    <xf numFmtId="0" fontId="19" fillId="26" borderId="0"/>
    <xf numFmtId="0" fontId="19" fillId="26" borderId="0"/>
    <xf numFmtId="0" fontId="19" fillId="26" borderId="0"/>
    <xf numFmtId="0" fontId="19" fillId="26" borderId="0"/>
    <xf numFmtId="0" fontId="19" fillId="26" borderId="11">
      <alignment horizontal="right"/>
    </xf>
    <xf numFmtId="0" fontId="19" fillId="26" borderId="11">
      <alignment horizontal="right"/>
    </xf>
    <xf numFmtId="0" fontId="19" fillId="26" borderId="0"/>
    <xf numFmtId="0" fontId="19" fillId="26" borderId="0"/>
    <xf numFmtId="0" fontId="19" fillId="24" borderId="11">
      <protection locked="0"/>
    </xf>
    <xf numFmtId="0" fontId="19" fillId="24" borderId="11">
      <protection locked="0"/>
    </xf>
    <xf numFmtId="0" fontId="19" fillId="24" borderId="11">
      <protection locked="0"/>
    </xf>
    <xf numFmtId="0" fontId="19" fillId="26" borderId="0"/>
    <xf numFmtId="0" fontId="19" fillId="26" borderId="0"/>
    <xf numFmtId="0" fontId="19" fillId="26" borderId="0"/>
    <xf numFmtId="0" fontId="19" fillId="27" borderId="0"/>
    <xf numFmtId="0" fontId="19" fillId="27" borderId="0"/>
    <xf numFmtId="0" fontId="19" fillId="28" borderId="0"/>
    <xf numFmtId="0" fontId="19" fillId="28" borderId="0"/>
    <xf numFmtId="0" fontId="19" fillId="29" borderId="0"/>
    <xf numFmtId="0" fontId="19" fillId="29" borderId="0"/>
    <xf numFmtId="0" fontId="19" fillId="0" borderId="12" applyNumberFormat="0" applyAlignment="0" applyProtection="0"/>
    <xf numFmtId="0" fontId="19" fillId="0" borderId="12" applyNumberFormat="0" applyAlignment="0" applyProtection="0"/>
    <xf numFmtId="0" fontId="20" fillId="0" borderId="0" applyNumberFormat="0" applyFill="0" applyBorder="0" applyAlignment="0" applyProtection="0"/>
    <xf numFmtId="0" fontId="21" fillId="0" borderId="13" applyNumberFormat="0" applyFill="0" applyAlignment="0" applyProtection="0"/>
    <xf numFmtId="0" fontId="18" fillId="20" borderId="9" applyNumberFormat="0" applyAlignment="0" applyProtection="0"/>
    <xf numFmtId="0" fontId="2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3" fontId="2" fillId="0" borderId="0" applyFont="0" applyFill="0" applyBorder="0" applyAlignment="0" applyProtection="0"/>
    <xf numFmtId="165" fontId="43" fillId="0" borderId="0" applyFont="0" applyFill="0" applyBorder="0" applyAlignment="0" applyProtection="0"/>
    <xf numFmtId="166" fontId="43" fillId="0" borderId="0" applyFont="0" applyFill="0" applyBorder="0" applyAlignment="0" applyProtection="0"/>
    <xf numFmtId="164" fontId="4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9" fontId="2" fillId="0" borderId="0" applyFont="0" applyFill="0" applyBorder="0" applyAlignment="0" applyProtection="0"/>
    <xf numFmtId="174" fontId="2" fillId="0" borderId="0" applyFont="0" applyFill="0" applyBorder="0" applyAlignment="0" applyProtection="0"/>
  </cellStyleXfs>
  <cellXfs count="302">
    <xf numFmtId="0" fontId="0" fillId="0" borderId="0" xfId="0"/>
    <xf numFmtId="0" fontId="25" fillId="24" borderId="0" xfId="75" applyFont="1" applyFill="1" applyAlignment="1">
      <alignment vertical="center"/>
    </xf>
    <xf numFmtId="0" fontId="24" fillId="30" borderId="0" xfId="75" applyFont="1" applyFill="1" applyAlignment="1">
      <alignment vertical="center"/>
    </xf>
    <xf numFmtId="0" fontId="26" fillId="24" borderId="0" xfId="63" applyFont="1" applyFill="1" applyAlignment="1" applyProtection="1">
      <alignment horizontal="left" vertical="center"/>
    </xf>
    <xf numFmtId="0" fontId="30" fillId="24" borderId="0" xfId="0" applyFont="1" applyFill="1"/>
    <xf numFmtId="0" fontId="30" fillId="0" borderId="0" xfId="0" applyFont="1"/>
    <xf numFmtId="0" fontId="31" fillId="30" borderId="0" xfId="0" applyFont="1" applyFill="1" applyAlignment="1">
      <alignment vertical="center"/>
    </xf>
    <xf numFmtId="0" fontId="31" fillId="30" borderId="0" xfId="0" applyFont="1" applyFill="1" applyAlignment="1">
      <alignment horizontal="left" vertical="center"/>
    </xf>
    <xf numFmtId="0" fontId="32" fillId="30" borderId="0" xfId="0" applyFont="1" applyFill="1" applyAlignment="1">
      <alignment horizontal="left" vertical="center"/>
    </xf>
    <xf numFmtId="0" fontId="30" fillId="30" borderId="0" xfId="0" applyFont="1" applyFill="1"/>
    <xf numFmtId="0" fontId="28" fillId="0" borderId="0" xfId="0" applyFont="1"/>
    <xf numFmtId="0" fontId="29" fillId="30" borderId="0" xfId="0" applyFont="1" applyFill="1" applyAlignment="1">
      <alignment horizontal="centerContinuous" vertical="center"/>
    </xf>
    <xf numFmtId="170" fontId="31" fillId="30" borderId="0" xfId="0" applyNumberFormat="1" applyFont="1" applyFill="1" applyAlignment="1">
      <alignment vertical="center"/>
    </xf>
    <xf numFmtId="0" fontId="33" fillId="30" borderId="0" xfId="0" applyFont="1" applyFill="1" applyAlignment="1">
      <alignment horizontal="left" vertical="center"/>
    </xf>
    <xf numFmtId="0" fontId="33" fillId="30" borderId="0" xfId="0" applyFont="1" applyFill="1" applyAlignment="1">
      <alignment vertical="center"/>
    </xf>
    <xf numFmtId="0" fontId="23" fillId="30" borderId="0" xfId="0" applyFont="1" applyFill="1" applyAlignment="1">
      <alignment vertical="center"/>
    </xf>
    <xf numFmtId="37" fontId="35" fillId="24" borderId="0" xfId="55" applyNumberFormat="1" applyFont="1" applyFill="1" applyBorder="1"/>
    <xf numFmtId="0" fontId="23" fillId="30" borderId="0" xfId="0" applyFont="1" applyFill="1" applyAlignment="1">
      <alignment horizontal="left" vertical="center"/>
    </xf>
    <xf numFmtId="0" fontId="38" fillId="0" borderId="0" xfId="0" applyFont="1" applyAlignment="1">
      <alignment horizontal="left" vertical="center"/>
    </xf>
    <xf numFmtId="0" fontId="0" fillId="24" borderId="0" xfId="0" applyFill="1"/>
    <xf numFmtId="0" fontId="15" fillId="24" borderId="0" xfId="63" applyFill="1" applyAlignment="1" applyProtection="1">
      <alignment horizontal="left" vertical="center"/>
    </xf>
    <xf numFmtId="169" fontId="38" fillId="0" borderId="0" xfId="54" applyNumberFormat="1" applyFont="1" applyFill="1" applyBorder="1" applyAlignment="1">
      <alignment horizontal="right" vertical="center"/>
    </xf>
    <xf numFmtId="169" fontId="38" fillId="24" borderId="0" xfId="54" applyNumberFormat="1" applyFont="1" applyFill="1" applyBorder="1" applyAlignment="1">
      <alignment horizontal="right" vertical="center"/>
    </xf>
    <xf numFmtId="169" fontId="35" fillId="24" borderId="0" xfId="54" applyNumberFormat="1" applyFont="1" applyFill="1" applyBorder="1" applyAlignment="1"/>
    <xf numFmtId="0" fontId="15" fillId="0" borderId="0" xfId="63" applyAlignment="1" applyProtection="1"/>
    <xf numFmtId="0" fontId="0" fillId="32" borderId="0" xfId="0" applyFill="1"/>
    <xf numFmtId="0" fontId="30" fillId="32" borderId="0" xfId="0" applyFont="1" applyFill="1"/>
    <xf numFmtId="0" fontId="30" fillId="24" borderId="0" xfId="0" applyFont="1" applyFill="1" applyAlignment="1">
      <alignment horizontal="right"/>
    </xf>
    <xf numFmtId="170" fontId="41" fillId="24" borderId="14" xfId="0" applyNumberFormat="1" applyFont="1" applyFill="1" applyBorder="1" applyAlignment="1">
      <alignment horizontal="right" wrapText="1"/>
    </xf>
    <xf numFmtId="170" fontId="39" fillId="0" borderId="0" xfId="54" applyNumberFormat="1" applyFont="1" applyBorder="1" applyAlignment="1">
      <alignment horizontal="left"/>
    </xf>
    <xf numFmtId="169" fontId="39" fillId="31" borderId="0" xfId="55" applyNumberFormat="1" applyFont="1" applyFill="1" applyBorder="1" applyAlignment="1"/>
    <xf numFmtId="169" fontId="39" fillId="24" borderId="0" xfId="54" applyNumberFormat="1" applyFont="1" applyFill="1" applyBorder="1" applyAlignment="1"/>
    <xf numFmtId="170" fontId="3" fillId="0" borderId="0" xfId="54" applyNumberFormat="1" applyFont="1" applyBorder="1" applyAlignment="1">
      <alignment horizontal="left"/>
    </xf>
    <xf numFmtId="169" fontId="3" fillId="31" borderId="0" xfId="55" applyNumberFormat="1" applyFont="1" applyFill="1" applyBorder="1" applyAlignment="1"/>
    <xf numFmtId="169" fontId="3" fillId="24" borderId="0" xfId="54" applyNumberFormat="1" applyFont="1" applyFill="1" applyBorder="1" applyAlignment="1"/>
    <xf numFmtId="37" fontId="3" fillId="0" borderId="0" xfId="55" applyNumberFormat="1" applyFont="1" applyBorder="1"/>
    <xf numFmtId="169" fontId="3" fillId="0" borderId="0" xfId="54" applyNumberFormat="1" applyFont="1" applyFill="1" applyBorder="1" applyAlignment="1"/>
    <xf numFmtId="37" fontId="3" fillId="0" borderId="0" xfId="55" applyNumberFormat="1" applyFont="1" applyFill="1" applyBorder="1"/>
    <xf numFmtId="37" fontId="39" fillId="0" borderId="0" xfId="55" applyNumberFormat="1" applyFont="1" applyFill="1" applyBorder="1"/>
    <xf numFmtId="37" fontId="40" fillId="24" borderId="14" xfId="0" applyNumberFormat="1" applyFont="1" applyFill="1" applyBorder="1" applyAlignment="1">
      <alignment horizontal="left"/>
    </xf>
    <xf numFmtId="2" fontId="41" fillId="24" borderId="14" xfId="0" applyNumberFormat="1" applyFont="1" applyFill="1" applyBorder="1" applyAlignment="1">
      <alignment horizontal="right" wrapText="1"/>
    </xf>
    <xf numFmtId="37" fontId="39" fillId="24" borderId="0" xfId="55" applyNumberFormat="1" applyFont="1" applyFill="1" applyBorder="1" applyAlignment="1">
      <alignment horizontal="left"/>
    </xf>
    <xf numFmtId="169" fontId="39" fillId="24" borderId="0" xfId="55" applyNumberFormat="1" applyFont="1" applyFill="1" applyBorder="1" applyAlignment="1"/>
    <xf numFmtId="169" fontId="3" fillId="24" borderId="0" xfId="55" applyNumberFormat="1" applyFont="1" applyFill="1" applyBorder="1" applyAlignment="1"/>
    <xf numFmtId="37" fontId="3" fillId="24" borderId="0" xfId="55" applyNumberFormat="1" applyFont="1" applyFill="1" applyBorder="1"/>
    <xf numFmtId="37" fontId="3" fillId="24" borderId="0" xfId="146" applyNumberFormat="1" applyFont="1" applyFill="1" applyBorder="1"/>
    <xf numFmtId="171" fontId="3" fillId="24" borderId="0" xfId="55" applyNumberFormat="1" applyFont="1" applyFill="1" applyBorder="1" applyAlignment="1"/>
    <xf numFmtId="171" fontId="39" fillId="24" borderId="0" xfId="55" applyNumberFormat="1" applyFont="1" applyFill="1" applyBorder="1" applyAlignment="1"/>
    <xf numFmtId="37" fontId="3" fillId="0" borderId="0" xfId="54" applyNumberFormat="1" applyFont="1" applyBorder="1"/>
    <xf numFmtId="170" fontId="40" fillId="24" borderId="14" xfId="0" applyNumberFormat="1" applyFont="1" applyFill="1" applyBorder="1" applyAlignment="1">
      <alignment horizontal="left"/>
    </xf>
    <xf numFmtId="49" fontId="41" fillId="24" borderId="14" xfId="0" applyNumberFormat="1" applyFont="1" applyFill="1" applyBorder="1" applyAlignment="1">
      <alignment horizontal="right" wrapText="1"/>
    </xf>
    <xf numFmtId="37" fontId="39" fillId="24" borderId="0" xfId="54" applyNumberFormat="1" applyFont="1" applyFill="1" applyBorder="1" applyAlignment="1">
      <alignment horizontal="left"/>
    </xf>
    <xf numFmtId="169" fontId="39" fillId="31" borderId="0" xfId="55" applyNumberFormat="1" applyFont="1" applyFill="1" applyBorder="1" applyAlignment="1">
      <alignment horizontal="right"/>
    </xf>
    <xf numFmtId="169" fontId="39" fillId="24" borderId="0" xfId="55" applyNumberFormat="1" applyFont="1" applyFill="1" applyBorder="1" applyAlignment="1">
      <alignment horizontal="right"/>
    </xf>
    <xf numFmtId="37" fontId="39" fillId="24" borderId="15" xfId="54" applyNumberFormat="1" applyFont="1" applyFill="1" applyBorder="1" applyAlignment="1">
      <alignment horizontal="left"/>
    </xf>
    <xf numFmtId="37" fontId="3" fillId="24" borderId="15" xfId="54" applyNumberFormat="1" applyFont="1" applyFill="1" applyBorder="1" applyAlignment="1">
      <alignment horizontal="left"/>
    </xf>
    <xf numFmtId="169" fontId="3" fillId="31" borderId="15" xfId="55" applyNumberFormat="1" applyFont="1" applyFill="1" applyBorder="1" applyAlignment="1"/>
    <xf numFmtId="169" fontId="3" fillId="24" borderId="15" xfId="55" applyNumberFormat="1" applyFont="1" applyFill="1" applyBorder="1" applyAlignment="1"/>
    <xf numFmtId="37" fontId="42" fillId="24" borderId="0" xfId="54" applyNumberFormat="1" applyFont="1" applyFill="1" applyBorder="1"/>
    <xf numFmtId="169" fontId="42" fillId="0" borderId="0" xfId="55" applyNumberFormat="1" applyFont="1" applyFill="1" applyBorder="1" applyAlignment="1"/>
    <xf numFmtId="169" fontId="42" fillId="24" borderId="0" xfId="55" applyNumberFormat="1" applyFont="1" applyFill="1" applyBorder="1" applyAlignment="1"/>
    <xf numFmtId="37" fontId="39" fillId="24" borderId="0" xfId="54" applyNumberFormat="1" applyFont="1" applyFill="1" applyBorder="1"/>
    <xf numFmtId="0" fontId="41" fillId="24" borderId="14" xfId="0" applyFont="1" applyFill="1" applyBorder="1" applyAlignment="1">
      <alignment horizontal="right" wrapText="1"/>
    </xf>
    <xf numFmtId="1" fontId="3" fillId="31" borderId="0" xfId="54" applyNumberFormat="1" applyFont="1" applyFill="1" applyBorder="1" applyAlignment="1"/>
    <xf numFmtId="49" fontId="41" fillId="0" borderId="14" xfId="0" applyNumberFormat="1" applyFont="1" applyBorder="1" applyAlignment="1">
      <alignment horizontal="right" wrapText="1"/>
    </xf>
    <xf numFmtId="37" fontId="3" fillId="0" borderId="0" xfId="54" applyNumberFormat="1" applyFont="1" applyBorder="1" applyAlignment="1">
      <alignment horizontal="left"/>
    </xf>
    <xf numFmtId="169" fontId="3" fillId="31" borderId="0" xfId="54" applyNumberFormat="1" applyFont="1" applyFill="1" applyBorder="1" applyAlignment="1">
      <alignment horizontal="right"/>
    </xf>
    <xf numFmtId="169" fontId="3" fillId="24" borderId="0" xfId="54" applyNumberFormat="1" applyFont="1" applyFill="1" applyBorder="1" applyAlignment="1">
      <alignment horizontal="right"/>
    </xf>
    <xf numFmtId="3" fontId="3" fillId="0" borderId="0" xfId="54" applyNumberFormat="1" applyFont="1" applyFill="1" applyBorder="1" applyAlignment="1">
      <alignment horizontal="left"/>
    </xf>
    <xf numFmtId="169" fontId="3" fillId="24" borderId="18" xfId="54" applyNumberFormat="1" applyFont="1" applyFill="1" applyBorder="1" applyAlignment="1">
      <alignment horizontal="right"/>
    </xf>
    <xf numFmtId="37" fontId="40" fillId="0" borderId="14" xfId="0" applyNumberFormat="1" applyFont="1" applyBorder="1"/>
    <xf numFmtId="0" fontId="3" fillId="0" borderId="0" xfId="0" applyFont="1" applyAlignment="1">
      <alignment horizontal="left" vertical="center" indent="1"/>
    </xf>
    <xf numFmtId="169" fontId="3" fillId="31" borderId="0" xfId="54" applyNumberFormat="1" applyFont="1" applyFill="1" applyBorder="1" applyAlignment="1">
      <alignment horizontal="right" vertical="center"/>
    </xf>
    <xf numFmtId="169" fontId="3" fillId="24" borderId="0" xfId="54" applyNumberFormat="1" applyFont="1" applyFill="1" applyBorder="1" applyAlignment="1">
      <alignment horizontal="right" vertical="center"/>
    </xf>
    <xf numFmtId="0" fontId="3" fillId="0" borderId="0" xfId="0" applyFont="1" applyAlignment="1">
      <alignment horizontal="left" vertical="center"/>
    </xf>
    <xf numFmtId="169" fontId="3" fillId="32" borderId="0" xfId="54" applyNumberFormat="1" applyFont="1" applyFill="1" applyBorder="1" applyAlignment="1">
      <alignment horizontal="right" vertical="center"/>
    </xf>
    <xf numFmtId="0" fontId="42" fillId="24" borderId="0" xfId="0" applyFont="1" applyFill="1" applyAlignment="1">
      <alignment vertical="center"/>
    </xf>
    <xf numFmtId="169" fontId="42" fillId="31" borderId="0" xfId="54" applyNumberFormat="1" applyFont="1" applyFill="1" applyBorder="1" applyAlignment="1">
      <alignment horizontal="right" vertical="center"/>
    </xf>
    <xf numFmtId="169" fontId="42" fillId="32" borderId="0" xfId="54" applyNumberFormat="1" applyFont="1" applyFill="1" applyBorder="1" applyAlignment="1">
      <alignment horizontal="right" vertical="center"/>
    </xf>
    <xf numFmtId="0" fontId="3" fillId="24" borderId="0" xfId="0" applyFont="1" applyFill="1" applyAlignment="1">
      <alignment vertical="center"/>
    </xf>
    <xf numFmtId="0" fontId="39" fillId="24" borderId="0" xfId="0" applyFont="1" applyFill="1" applyAlignment="1">
      <alignment vertical="center"/>
    </xf>
    <xf numFmtId="167" fontId="3" fillId="31" borderId="0" xfId="85" applyNumberFormat="1" applyFont="1" applyFill="1" applyBorder="1" applyAlignment="1">
      <alignment vertical="center"/>
    </xf>
    <xf numFmtId="167" fontId="3" fillId="32" borderId="0" xfId="85" applyNumberFormat="1" applyFont="1" applyFill="1" applyBorder="1" applyAlignment="1">
      <alignment vertical="center"/>
    </xf>
    <xf numFmtId="0" fontId="42" fillId="24" borderId="0" xfId="79" applyFont="1" applyFill="1" applyAlignment="1">
      <alignment horizontal="left"/>
    </xf>
    <xf numFmtId="0" fontId="3" fillId="24" borderId="0" xfId="79" applyFont="1" applyFill="1" applyAlignment="1">
      <alignment horizontal="left"/>
    </xf>
    <xf numFmtId="167" fontId="3" fillId="31" borderId="0" xfId="54" applyNumberFormat="1" applyFont="1" applyFill="1" applyBorder="1" applyAlignment="1">
      <alignment horizontal="right"/>
    </xf>
    <xf numFmtId="167" fontId="3" fillId="24" borderId="0" xfId="54" applyNumberFormat="1" applyFont="1" applyFill="1" applyBorder="1" applyAlignment="1">
      <alignment horizontal="right"/>
    </xf>
    <xf numFmtId="172" fontId="3" fillId="31" borderId="0" xfId="54" applyNumberFormat="1" applyFont="1" applyFill="1" applyBorder="1" applyAlignment="1">
      <alignment horizontal="right"/>
    </xf>
    <xf numFmtId="172" fontId="3" fillId="24" borderId="0" xfId="54" applyNumberFormat="1" applyFont="1" applyFill="1" applyBorder="1" applyAlignment="1">
      <alignment horizontal="right"/>
    </xf>
    <xf numFmtId="169" fontId="42" fillId="24" borderId="0" xfId="54" applyNumberFormat="1" applyFont="1" applyFill="1" applyBorder="1" applyAlignment="1">
      <alignment horizontal="right"/>
    </xf>
    <xf numFmtId="0" fontId="41" fillId="0" borderId="14" xfId="0" applyFont="1" applyBorder="1" applyAlignment="1">
      <alignment horizontal="right" wrapText="1"/>
    </xf>
    <xf numFmtId="171" fontId="42" fillId="31" borderId="0" xfId="0" applyNumberFormat="1" applyFont="1" applyFill="1"/>
    <xf numFmtId="171" fontId="3" fillId="31" borderId="0" xfId="0" applyNumberFormat="1" applyFont="1" applyFill="1" applyAlignment="1">
      <alignment horizontal="right" vertical="center"/>
    </xf>
    <xf numFmtId="37" fontId="3" fillId="32" borderId="0" xfId="54" applyNumberFormat="1" applyFont="1" applyFill="1" applyBorder="1"/>
    <xf numFmtId="37" fontId="3" fillId="24" borderId="0" xfId="0" applyNumberFormat="1" applyFont="1" applyFill="1"/>
    <xf numFmtId="169" fontId="3" fillId="24" borderId="0" xfId="0" applyNumberFormat="1" applyFont="1" applyFill="1"/>
    <xf numFmtId="37" fontId="40" fillId="24" borderId="14" xfId="79" quotePrefix="1" applyNumberFormat="1" applyFont="1" applyFill="1" applyBorder="1" applyAlignment="1">
      <alignment wrapText="1"/>
    </xf>
    <xf numFmtId="49" fontId="42" fillId="24" borderId="14" xfId="79" applyNumberFormat="1" applyFont="1" applyFill="1" applyBorder="1" applyAlignment="1">
      <alignment horizontal="right" wrapText="1"/>
    </xf>
    <xf numFmtId="0" fontId="3" fillId="32" borderId="0" xfId="79" applyFont="1" applyFill="1" applyAlignment="1">
      <alignment horizontal="left"/>
    </xf>
    <xf numFmtId="169" fontId="39" fillId="24" borderId="0" xfId="54" applyNumberFormat="1" applyFont="1" applyFill="1" applyBorder="1" applyAlignment="1">
      <alignment horizontal="right"/>
    </xf>
    <xf numFmtId="0" fontId="33" fillId="32" borderId="0" xfId="0" applyFont="1" applyFill="1" applyAlignment="1">
      <alignment horizontal="left" vertical="center"/>
    </xf>
    <xf numFmtId="0" fontId="31" fillId="32" borderId="0" xfId="0" applyFont="1" applyFill="1" applyAlignment="1">
      <alignment horizontal="left" vertical="center"/>
    </xf>
    <xf numFmtId="169" fontId="42" fillId="31" borderId="0" xfId="54" applyNumberFormat="1" applyFont="1" applyFill="1" applyBorder="1" applyAlignment="1">
      <alignment horizontal="right"/>
    </xf>
    <xf numFmtId="37" fontId="3" fillId="32" borderId="0" xfId="0" applyNumberFormat="1" applyFont="1" applyFill="1" applyAlignment="1">
      <alignment horizontal="left"/>
    </xf>
    <xf numFmtId="49" fontId="44" fillId="32" borderId="0" xfId="0" applyNumberFormat="1" applyFont="1" applyFill="1" applyAlignment="1">
      <alignment vertical="center"/>
    </xf>
    <xf numFmtId="0" fontId="15" fillId="0" borderId="0" xfId="63" quotePrefix="1" applyAlignment="1" applyProtection="1"/>
    <xf numFmtId="169" fontId="3" fillId="31" borderId="18" xfId="54" applyNumberFormat="1" applyFont="1" applyFill="1" applyBorder="1" applyAlignment="1">
      <alignment horizontal="right" vertical="center"/>
    </xf>
    <xf numFmtId="169" fontId="3" fillId="32" borderId="18" xfId="54" applyNumberFormat="1" applyFont="1" applyFill="1" applyBorder="1" applyAlignment="1">
      <alignment horizontal="right" vertical="center"/>
    </xf>
    <xf numFmtId="171" fontId="3" fillId="31" borderId="18" xfId="0" applyNumberFormat="1" applyFont="1" applyFill="1" applyBorder="1" applyAlignment="1">
      <alignment horizontal="right" vertical="center"/>
    </xf>
    <xf numFmtId="170" fontId="23" fillId="30" borderId="0" xfId="0" applyNumberFormat="1" applyFont="1" applyFill="1" applyAlignment="1">
      <alignment vertical="center"/>
    </xf>
    <xf numFmtId="37" fontId="3" fillId="32" borderId="0" xfId="0" applyNumberFormat="1" applyFont="1" applyFill="1" applyAlignment="1">
      <alignment horizontal="left" wrapText="1"/>
    </xf>
    <xf numFmtId="173" fontId="3" fillId="31" borderId="0" xfId="55" applyNumberFormat="1" applyFont="1" applyFill="1" applyBorder="1" applyAlignment="1"/>
    <xf numFmtId="173" fontId="3" fillId="24" borderId="0" xfId="54" applyNumberFormat="1" applyFont="1" applyFill="1" applyBorder="1" applyAlignment="1"/>
    <xf numFmtId="169" fontId="39" fillId="32" borderId="0" xfId="0" quotePrefix="1" applyNumberFormat="1" applyFont="1" applyFill="1"/>
    <xf numFmtId="169" fontId="39" fillId="31" borderId="0" xfId="54" applyNumberFormat="1" applyFont="1" applyFill="1" applyBorder="1" applyAlignment="1">
      <alignment horizontal="right"/>
    </xf>
    <xf numFmtId="169" fontId="39" fillId="32" borderId="0" xfId="54" applyNumberFormat="1" applyFont="1" applyFill="1" applyBorder="1" applyAlignment="1">
      <alignment horizontal="right"/>
    </xf>
    <xf numFmtId="2" fontId="41" fillId="32" borderId="14" xfId="0" applyNumberFormat="1" applyFont="1" applyFill="1" applyBorder="1" applyAlignment="1">
      <alignment horizontal="right" wrapText="1"/>
    </xf>
    <xf numFmtId="170" fontId="3" fillId="32" borderId="16" xfId="54" applyNumberFormat="1" applyFont="1" applyFill="1" applyBorder="1" applyAlignment="1">
      <alignment horizontal="left"/>
    </xf>
    <xf numFmtId="170" fontId="3" fillId="32" borderId="0" xfId="54" applyNumberFormat="1" applyFont="1" applyFill="1" applyBorder="1" applyAlignment="1">
      <alignment horizontal="left"/>
    </xf>
    <xf numFmtId="169" fontId="3" fillId="32" borderId="0" xfId="54" applyNumberFormat="1" applyFont="1" applyFill="1" applyBorder="1" applyAlignment="1"/>
    <xf numFmtId="37" fontId="42" fillId="32" borderId="0" xfId="0" applyNumberFormat="1" applyFont="1" applyFill="1" applyAlignment="1">
      <alignment horizontal="left"/>
    </xf>
    <xf numFmtId="37" fontId="40" fillId="32" borderId="14" xfId="0" applyNumberFormat="1" applyFont="1" applyFill="1" applyBorder="1" applyAlignment="1">
      <alignment horizontal="left"/>
    </xf>
    <xf numFmtId="37" fontId="3" fillId="32" borderId="0" xfId="54" applyNumberFormat="1" applyFont="1" applyFill="1" applyBorder="1" applyAlignment="1">
      <alignment horizontal="left"/>
    </xf>
    <xf numFmtId="49" fontId="41" fillId="32" borderId="14" xfId="0" applyNumberFormat="1" applyFont="1" applyFill="1" applyBorder="1" applyAlignment="1">
      <alignment horizontal="right" wrapText="1"/>
    </xf>
    <xf numFmtId="0" fontId="41" fillId="32" borderId="14" xfId="0" applyFont="1" applyFill="1" applyBorder="1" applyAlignment="1">
      <alignment horizontal="right" wrapText="1"/>
    </xf>
    <xf numFmtId="169" fontId="3" fillId="32" borderId="0" xfId="54" applyNumberFormat="1" applyFont="1" applyFill="1" applyBorder="1" applyAlignment="1">
      <alignment horizontal="right"/>
    </xf>
    <xf numFmtId="49" fontId="41" fillId="32" borderId="14" xfId="0" quotePrefix="1" applyNumberFormat="1" applyFont="1" applyFill="1" applyBorder="1" applyAlignment="1">
      <alignment horizontal="right" wrapText="1"/>
    </xf>
    <xf numFmtId="0" fontId="40" fillId="32" borderId="14" xfId="0" applyFont="1" applyFill="1" applyBorder="1"/>
    <xf numFmtId="0" fontId="3" fillId="32" borderId="0" xfId="0" applyFont="1" applyFill="1" applyAlignment="1">
      <alignment vertical="center"/>
    </xf>
    <xf numFmtId="0" fontId="42" fillId="32" borderId="0" xfId="0" applyFont="1" applyFill="1"/>
    <xf numFmtId="171" fontId="3" fillId="32" borderId="0" xfId="0" applyNumberFormat="1" applyFont="1" applyFill="1" applyAlignment="1">
      <alignment vertical="center"/>
    </xf>
    <xf numFmtId="171" fontId="3" fillId="32" borderId="18" xfId="0" applyNumberFormat="1" applyFont="1" applyFill="1" applyBorder="1" applyAlignment="1">
      <alignment vertical="center"/>
    </xf>
    <xf numFmtId="171" fontId="42" fillId="32" borderId="0" xfId="0" applyNumberFormat="1" applyFont="1" applyFill="1"/>
    <xf numFmtId="37" fontId="41" fillId="24" borderId="0" xfId="54" applyNumberFormat="1" applyFont="1" applyFill="1" applyBorder="1" applyAlignment="1">
      <alignment horizontal="left"/>
    </xf>
    <xf numFmtId="169" fontId="41" fillId="31" borderId="0" xfId="55" applyNumberFormat="1" applyFont="1" applyFill="1" applyBorder="1" applyAlignment="1">
      <alignment horizontal="right"/>
    </xf>
    <xf numFmtId="169" fontId="41" fillId="24" borderId="0" xfId="55" applyNumberFormat="1" applyFont="1" applyFill="1" applyBorder="1" applyAlignment="1">
      <alignment horizontal="right"/>
    </xf>
    <xf numFmtId="37" fontId="42" fillId="24" borderId="16" xfId="54" applyNumberFormat="1" applyFont="1" applyFill="1" applyBorder="1" applyAlignment="1">
      <alignment horizontal="left"/>
    </xf>
    <xf numFmtId="169" fontId="42" fillId="31" borderId="16" xfId="55" applyNumberFormat="1" applyFont="1" applyFill="1" applyBorder="1" applyAlignment="1"/>
    <xf numFmtId="169" fontId="42" fillId="24" borderId="16" xfId="55" applyNumberFormat="1" applyFont="1" applyFill="1" applyBorder="1" applyAlignment="1"/>
    <xf numFmtId="37" fontId="42" fillId="24" borderId="17" xfId="54" applyNumberFormat="1" applyFont="1" applyFill="1" applyBorder="1" applyAlignment="1">
      <alignment horizontal="left"/>
    </xf>
    <xf numFmtId="169" fontId="42" fillId="31" borderId="17" xfId="55" applyNumberFormat="1" applyFont="1" applyFill="1" applyBorder="1" applyAlignment="1"/>
    <xf numFmtId="169" fontId="42" fillId="24" borderId="17" xfId="55" applyNumberFormat="1" applyFont="1" applyFill="1" applyBorder="1" applyAlignment="1"/>
    <xf numFmtId="170" fontId="42" fillId="0" borderId="16" xfId="54" applyNumberFormat="1" applyFont="1" applyBorder="1" applyAlignment="1">
      <alignment horizontal="left"/>
    </xf>
    <xf numFmtId="169" fontId="42" fillId="24" borderId="16" xfId="54" applyNumberFormat="1" applyFont="1" applyFill="1" applyBorder="1" applyAlignment="1"/>
    <xf numFmtId="2" fontId="42" fillId="24" borderId="14" xfId="79" applyNumberFormat="1" applyFont="1" applyFill="1" applyBorder="1" applyAlignment="1">
      <alignment horizontal="right" wrapText="1"/>
    </xf>
    <xf numFmtId="0" fontId="46" fillId="30" borderId="19" xfId="63" applyFont="1" applyFill="1" applyBorder="1" applyAlignment="1" applyProtection="1">
      <alignment horizontal="center" vertical="center"/>
    </xf>
    <xf numFmtId="167" fontId="3" fillId="24" borderId="0" xfId="54" applyNumberFormat="1" applyFont="1" applyFill="1" applyBorder="1" applyAlignment="1"/>
    <xf numFmtId="167" fontId="3" fillId="31" borderId="0" xfId="54" applyNumberFormat="1" applyFont="1" applyFill="1" applyBorder="1" applyAlignment="1"/>
    <xf numFmtId="37" fontId="39" fillId="0" borderId="0" xfId="54" quotePrefix="1" applyNumberFormat="1" applyFont="1" applyBorder="1" applyAlignment="1">
      <alignment horizontal="left"/>
    </xf>
    <xf numFmtId="0" fontId="47" fillId="0" borderId="0" xfId="0" applyFont="1"/>
    <xf numFmtId="170" fontId="41" fillId="24" borderId="14" xfId="0" applyNumberFormat="1" applyFont="1" applyFill="1" applyBorder="1" applyAlignment="1">
      <alignment horizontal="center" wrapText="1"/>
    </xf>
    <xf numFmtId="0" fontId="41" fillId="24" borderId="14" xfId="0" applyFont="1" applyFill="1" applyBorder="1" applyAlignment="1">
      <alignment horizontal="center" wrapText="1"/>
    </xf>
    <xf numFmtId="0" fontId="42" fillId="24" borderId="14" xfId="0" applyFont="1" applyFill="1" applyBorder="1" applyAlignment="1">
      <alignment horizontal="center" wrapText="1"/>
    </xf>
    <xf numFmtId="1" fontId="42" fillId="24" borderId="14" xfId="0" applyNumberFormat="1" applyFont="1" applyFill="1" applyBorder="1" applyAlignment="1">
      <alignment horizontal="center" wrapText="1"/>
    </xf>
    <xf numFmtId="9" fontId="39" fillId="24" borderId="0" xfId="84" applyFont="1" applyFill="1" applyBorder="1" applyAlignment="1"/>
    <xf numFmtId="9" fontId="39" fillId="24" borderId="18" xfId="84" applyFont="1" applyFill="1" applyBorder="1" applyAlignment="1"/>
    <xf numFmtId="9" fontId="3" fillId="24" borderId="0" xfId="84" applyFont="1" applyFill="1" applyBorder="1" applyAlignment="1"/>
    <xf numFmtId="9" fontId="42" fillId="24" borderId="0" xfId="84" applyFont="1" applyFill="1" applyBorder="1" applyAlignment="1"/>
    <xf numFmtId="9" fontId="42" fillId="24" borderId="20" xfId="84" applyFont="1" applyFill="1" applyBorder="1" applyAlignment="1"/>
    <xf numFmtId="170" fontId="3" fillId="0" borderId="0" xfId="54" quotePrefix="1" applyNumberFormat="1" applyFont="1" applyBorder="1" applyAlignment="1">
      <alignment horizontal="left"/>
    </xf>
    <xf numFmtId="9" fontId="3" fillId="24" borderId="18" xfId="84" applyFont="1" applyFill="1" applyBorder="1" applyAlignment="1"/>
    <xf numFmtId="167" fontId="3" fillId="24" borderId="0" xfId="55" applyNumberFormat="1" applyFont="1" applyFill="1" applyBorder="1" applyAlignment="1"/>
    <xf numFmtId="0" fontId="3" fillId="0" borderId="18" xfId="0" applyFont="1" applyBorder="1" applyAlignment="1">
      <alignment horizontal="left" vertical="center"/>
    </xf>
    <xf numFmtId="0" fontId="45" fillId="24" borderId="0" xfId="0" applyFont="1" applyFill="1" applyAlignment="1">
      <alignment horizontal="left"/>
    </xf>
    <xf numFmtId="1" fontId="45" fillId="24" borderId="0" xfId="0" applyNumberFormat="1" applyFont="1" applyFill="1"/>
    <xf numFmtId="169" fontId="39" fillId="31" borderId="0" xfId="0" applyNumberFormat="1" applyFont="1" applyFill="1" applyAlignment="1">
      <alignment horizontal="right"/>
    </xf>
    <xf numFmtId="169" fontId="42" fillId="31" borderId="0" xfId="0" applyNumberFormat="1" applyFont="1" applyFill="1"/>
    <xf numFmtId="169" fontId="39" fillId="31" borderId="18" xfId="0" applyNumberFormat="1" applyFont="1" applyFill="1" applyBorder="1" applyAlignment="1">
      <alignment horizontal="right"/>
    </xf>
    <xf numFmtId="169" fontId="42" fillId="31" borderId="20" xfId="0" applyNumberFormat="1" applyFont="1" applyFill="1" applyBorder="1"/>
    <xf numFmtId="169" fontId="3" fillId="31" borderId="0" xfId="0" applyNumberFormat="1" applyFont="1" applyFill="1" applyAlignment="1">
      <alignment horizontal="right"/>
    </xf>
    <xf numFmtId="169" fontId="3" fillId="31" borderId="18" xfId="0" applyNumberFormat="1" applyFont="1" applyFill="1" applyBorder="1" applyAlignment="1">
      <alignment horizontal="right"/>
    </xf>
    <xf numFmtId="37" fontId="42" fillId="24" borderId="0" xfId="55" applyNumberFormat="1" applyFont="1" applyFill="1" applyBorder="1" applyAlignment="1">
      <alignment horizontal="left"/>
    </xf>
    <xf numFmtId="37" fontId="39" fillId="24" borderId="18" xfId="55" applyNumberFormat="1" applyFont="1" applyFill="1" applyBorder="1" applyAlignment="1">
      <alignment horizontal="left"/>
    </xf>
    <xf numFmtId="169" fontId="39" fillId="24" borderId="18" xfId="55" applyNumberFormat="1" applyFont="1" applyFill="1" applyBorder="1" applyAlignment="1"/>
    <xf numFmtId="37" fontId="42" fillId="24" borderId="20" xfId="55" applyNumberFormat="1" applyFont="1" applyFill="1" applyBorder="1" applyAlignment="1">
      <alignment horizontal="left"/>
    </xf>
    <xf numFmtId="169" fontId="42" fillId="24" borderId="20" xfId="55" applyNumberFormat="1" applyFont="1" applyFill="1" applyBorder="1" applyAlignment="1"/>
    <xf numFmtId="37" fontId="3" fillId="24" borderId="18" xfId="55" applyNumberFormat="1" applyFont="1" applyFill="1" applyBorder="1" applyAlignment="1">
      <alignment horizontal="left"/>
    </xf>
    <xf numFmtId="169" fontId="3" fillId="24" borderId="18" xfId="55" applyNumberFormat="1" applyFont="1" applyFill="1" applyBorder="1" applyAlignment="1"/>
    <xf numFmtId="171" fontId="3" fillId="31" borderId="0" xfId="0" applyNumberFormat="1" applyFont="1" applyFill="1" applyAlignment="1">
      <alignment horizontal="right"/>
    </xf>
    <xf numFmtId="170" fontId="42" fillId="0" borderId="0" xfId="54" applyNumberFormat="1" applyFont="1" applyBorder="1" applyAlignment="1">
      <alignment horizontal="left"/>
    </xf>
    <xf numFmtId="169" fontId="42" fillId="24" borderId="0" xfId="54" applyNumberFormat="1" applyFont="1" applyFill="1" applyBorder="1" applyAlignment="1"/>
    <xf numFmtId="170" fontId="39" fillId="0" borderId="18" xfId="54" applyNumberFormat="1" applyFont="1" applyBorder="1" applyAlignment="1">
      <alignment horizontal="left"/>
    </xf>
    <xf numFmtId="169" fontId="39" fillId="24" borderId="18" xfId="54" applyNumberFormat="1" applyFont="1" applyFill="1" applyBorder="1" applyAlignment="1"/>
    <xf numFmtId="169" fontId="42" fillId="24" borderId="20" xfId="54" applyNumberFormat="1" applyFont="1" applyFill="1" applyBorder="1" applyAlignment="1"/>
    <xf numFmtId="170" fontId="42" fillId="0" borderId="20" xfId="54" applyNumberFormat="1" applyFont="1" applyBorder="1" applyAlignment="1">
      <alignment horizontal="left"/>
    </xf>
    <xf numFmtId="170" fontId="3" fillId="0" borderId="18" xfId="54" applyNumberFormat="1" applyFont="1" applyBorder="1" applyAlignment="1">
      <alignment horizontal="left"/>
    </xf>
    <xf numFmtId="169" fontId="3" fillId="24" borderId="18" xfId="54" applyNumberFormat="1" applyFont="1" applyFill="1" applyBorder="1" applyAlignment="1"/>
    <xf numFmtId="173" fontId="3" fillId="31" borderId="0" xfId="0" applyNumberFormat="1" applyFont="1" applyFill="1" applyAlignment="1">
      <alignment horizontal="right"/>
    </xf>
    <xf numFmtId="167" fontId="3" fillId="31" borderId="0" xfId="55" applyNumberFormat="1" applyFont="1" applyFill="1" applyBorder="1" applyAlignment="1"/>
    <xf numFmtId="9" fontId="3" fillId="31" borderId="0" xfId="54" applyNumberFormat="1" applyFont="1" applyFill="1" applyBorder="1" applyAlignment="1">
      <alignment horizontal="right"/>
    </xf>
    <xf numFmtId="171" fontId="3" fillId="31" borderId="0" xfId="54" applyNumberFormat="1" applyFont="1" applyFill="1" applyBorder="1" applyAlignment="1">
      <alignment horizontal="right"/>
    </xf>
    <xf numFmtId="167" fontId="3" fillId="31" borderId="0" xfId="84" applyNumberFormat="1" applyFont="1" applyFill="1" applyBorder="1" applyAlignment="1">
      <alignment horizontal="right"/>
    </xf>
    <xf numFmtId="167" fontId="3" fillId="24" borderId="0" xfId="84" applyNumberFormat="1" applyFont="1" applyFill="1" applyBorder="1" applyAlignment="1"/>
    <xf numFmtId="171" fontId="39" fillId="31" borderId="0" xfId="0" applyNumberFormat="1" applyFont="1" applyFill="1" applyAlignment="1">
      <alignment horizontal="right"/>
    </xf>
    <xf numFmtId="0" fontId="28" fillId="32" borderId="0" xfId="0" applyFont="1" applyFill="1"/>
    <xf numFmtId="0" fontId="49" fillId="32" borderId="0" xfId="0" applyFont="1" applyFill="1" applyAlignment="1">
      <alignment horizontal="left" vertical="center"/>
    </xf>
    <xf numFmtId="0" fontId="29" fillId="32" borderId="0" xfId="0" applyFont="1" applyFill="1" applyAlignment="1">
      <alignment horizontal="left" vertical="center"/>
    </xf>
    <xf numFmtId="0" fontId="28" fillId="24" borderId="0" xfId="0" applyFont="1" applyFill="1"/>
    <xf numFmtId="0" fontId="39" fillId="24" borderId="14" xfId="0" applyFont="1" applyFill="1" applyBorder="1" applyAlignment="1">
      <alignment horizontal="left"/>
    </xf>
    <xf numFmtId="0" fontId="50" fillId="32" borderId="0" xfId="0" applyFont="1" applyFill="1" applyAlignment="1">
      <alignment horizontal="left" vertical="center"/>
    </xf>
    <xf numFmtId="168" fontId="39" fillId="24" borderId="0" xfId="78" applyNumberFormat="1" applyFont="1" applyFill="1" applyAlignment="1">
      <alignment horizontal="left"/>
    </xf>
    <xf numFmtId="168" fontId="39" fillId="24" borderId="18" xfId="78" applyNumberFormat="1" applyFont="1" applyFill="1" applyBorder="1" applyAlignment="1">
      <alignment horizontal="left"/>
    </xf>
    <xf numFmtId="169" fontId="39" fillId="31" borderId="18" xfId="55" applyNumberFormat="1" applyFont="1" applyFill="1" applyBorder="1" applyAlignment="1">
      <alignment horizontal="right"/>
    </xf>
    <xf numFmtId="169" fontId="39" fillId="24" borderId="18" xfId="55" applyNumberFormat="1" applyFont="1" applyFill="1" applyBorder="1" applyAlignment="1">
      <alignment horizontal="right"/>
    </xf>
    <xf numFmtId="0" fontId="29" fillId="0" borderId="0" xfId="0" applyFont="1"/>
    <xf numFmtId="37" fontId="42" fillId="24" borderId="16" xfId="54" applyNumberFormat="1" applyFont="1" applyFill="1" applyBorder="1"/>
    <xf numFmtId="0" fontId="37" fillId="24" borderId="0" xfId="0" applyFont="1" applyFill="1"/>
    <xf numFmtId="3" fontId="37" fillId="24" borderId="0" xfId="0" applyNumberFormat="1" applyFont="1" applyFill="1"/>
    <xf numFmtId="170" fontId="49" fillId="32" borderId="0" xfId="0" applyNumberFormat="1" applyFont="1" applyFill="1" applyAlignment="1">
      <alignment vertical="center"/>
    </xf>
    <xf numFmtId="170" fontId="29" fillId="32" borderId="0" xfId="0" applyNumberFormat="1" applyFont="1" applyFill="1" applyAlignment="1">
      <alignment vertical="center"/>
    </xf>
    <xf numFmtId="170" fontId="42" fillId="0" borderId="16" xfId="54" applyNumberFormat="1" applyFont="1" applyBorder="1"/>
    <xf numFmtId="0" fontId="3" fillId="0" borderId="0" xfId="0" applyFont="1"/>
    <xf numFmtId="0" fontId="49" fillId="32" borderId="0" xfId="0" applyFont="1" applyFill="1" applyAlignment="1">
      <alignment vertical="center"/>
    </xf>
    <xf numFmtId="1" fontId="51" fillId="32" borderId="0" xfId="0" applyNumberFormat="1" applyFont="1" applyFill="1" applyAlignment="1">
      <alignment vertical="center"/>
    </xf>
    <xf numFmtId="170" fontId="42" fillId="32" borderId="16" xfId="54" applyNumberFormat="1" applyFont="1" applyFill="1" applyBorder="1"/>
    <xf numFmtId="169" fontId="42" fillId="32" borderId="16" xfId="54" applyNumberFormat="1" applyFont="1" applyFill="1" applyBorder="1" applyAlignment="1"/>
    <xf numFmtId="37" fontId="42" fillId="0" borderId="16" xfId="54" applyNumberFormat="1" applyFont="1" applyBorder="1" applyAlignment="1">
      <alignment horizontal="left"/>
    </xf>
    <xf numFmtId="169" fontId="42" fillId="31" borderId="16" xfId="54" applyNumberFormat="1" applyFont="1" applyFill="1" applyBorder="1" applyAlignment="1">
      <alignment horizontal="right"/>
    </xf>
    <xf numFmtId="169" fontId="42" fillId="24" borderId="16" xfId="54" applyNumberFormat="1" applyFont="1" applyFill="1" applyBorder="1" applyAlignment="1">
      <alignment horizontal="right"/>
    </xf>
    <xf numFmtId="169" fontId="3" fillId="0" borderId="0" xfId="54" applyNumberFormat="1" applyFont="1" applyBorder="1"/>
    <xf numFmtId="169" fontId="3" fillId="24" borderId="0" xfId="0" applyNumberFormat="1" applyFont="1" applyFill="1" applyAlignment="1">
      <alignment horizontal="right"/>
    </xf>
    <xf numFmtId="0" fontId="3" fillId="32" borderId="0" xfId="0" applyFont="1" applyFill="1"/>
    <xf numFmtId="37" fontId="42" fillId="32" borderId="16" xfId="54" applyNumberFormat="1" applyFont="1" applyFill="1" applyBorder="1" applyAlignment="1">
      <alignment horizontal="left" wrapText="1"/>
    </xf>
    <xf numFmtId="169" fontId="42" fillId="32" borderId="16" xfId="54" applyNumberFormat="1" applyFont="1" applyFill="1" applyBorder="1" applyAlignment="1">
      <alignment horizontal="right"/>
    </xf>
    <xf numFmtId="37" fontId="42" fillId="32" borderId="16" xfId="54" applyNumberFormat="1" applyFont="1" applyFill="1" applyBorder="1" applyAlignment="1">
      <alignment horizontal="left"/>
    </xf>
    <xf numFmtId="169" fontId="42" fillId="24" borderId="21" xfId="54" applyNumberFormat="1" applyFont="1" applyFill="1" applyBorder="1" applyAlignment="1">
      <alignment horizontal="right"/>
    </xf>
    <xf numFmtId="0" fontId="42" fillId="0" borderId="0" xfId="0" applyFont="1" applyAlignment="1">
      <alignment horizontal="left" vertical="center"/>
    </xf>
    <xf numFmtId="169" fontId="42" fillId="24" borderId="0" xfId="54" applyNumberFormat="1" applyFont="1" applyFill="1" applyBorder="1" applyAlignment="1">
      <alignment horizontal="right" vertical="center"/>
    </xf>
    <xf numFmtId="0" fontId="42" fillId="0" borderId="16" xfId="0" applyFont="1" applyBorder="1" applyAlignment="1">
      <alignment horizontal="left" vertical="center"/>
    </xf>
    <xf numFmtId="169" fontId="42" fillId="31" borderId="16" xfId="54" applyNumberFormat="1" applyFont="1" applyFill="1" applyBorder="1" applyAlignment="1">
      <alignment horizontal="right" vertical="center"/>
    </xf>
    <xf numFmtId="169" fontId="42" fillId="24" borderId="16" xfId="54" applyNumberFormat="1" applyFont="1" applyFill="1" applyBorder="1" applyAlignment="1">
      <alignment horizontal="right" vertical="center"/>
    </xf>
    <xf numFmtId="0" fontId="3" fillId="0" borderId="0" xfId="0" applyFont="1" applyAlignment="1">
      <alignment horizontal="left" vertical="center" wrapText="1"/>
    </xf>
    <xf numFmtId="167" fontId="3" fillId="31" borderId="0" xfId="84" applyNumberFormat="1" applyFont="1" applyFill="1" applyBorder="1" applyAlignment="1">
      <alignment horizontal="right" vertical="center"/>
    </xf>
    <xf numFmtId="167" fontId="3" fillId="24" borderId="0" xfId="84" applyNumberFormat="1" applyFont="1" applyFill="1" applyBorder="1" applyAlignment="1">
      <alignment horizontal="right" vertical="center"/>
    </xf>
    <xf numFmtId="0" fontId="3" fillId="24" borderId="0" xfId="0" applyFont="1" applyFill="1"/>
    <xf numFmtId="0" fontId="42" fillId="32" borderId="0" xfId="0" applyFont="1" applyFill="1" applyAlignment="1">
      <alignment vertical="center"/>
    </xf>
    <xf numFmtId="0" fontId="39" fillId="32" borderId="14" xfId="0" applyFont="1" applyFill="1" applyBorder="1"/>
    <xf numFmtId="0" fontId="41" fillId="32" borderId="0" xfId="0" applyFont="1" applyFill="1" applyAlignment="1">
      <alignment vertical="center"/>
    </xf>
    <xf numFmtId="37" fontId="39" fillId="24" borderId="14" xfId="0" applyNumberFormat="1" applyFont="1" applyFill="1" applyBorder="1" applyAlignment="1">
      <alignment horizontal="left"/>
    </xf>
    <xf numFmtId="37" fontId="42" fillId="24" borderId="0" xfId="55" applyNumberFormat="1" applyFont="1" applyFill="1" applyBorder="1"/>
    <xf numFmtId="0" fontId="3" fillId="32" borderId="0" xfId="0" applyFont="1" applyFill="1" applyAlignment="1">
      <alignment wrapText="1"/>
    </xf>
    <xf numFmtId="0" fontId="3" fillId="0" borderId="0" xfId="0" applyFont="1" applyAlignment="1">
      <alignment wrapText="1"/>
    </xf>
    <xf numFmtId="169" fontId="42" fillId="32" borderId="16" xfId="54" applyNumberFormat="1" applyFont="1" applyFill="1" applyBorder="1"/>
    <xf numFmtId="170" fontId="52" fillId="0" borderId="0" xfId="54" applyNumberFormat="1" applyFont="1" applyBorder="1"/>
    <xf numFmtId="167" fontId="29" fillId="32" borderId="0" xfId="0" applyNumberFormat="1" applyFont="1" applyFill="1" applyAlignment="1">
      <alignment vertical="center"/>
    </xf>
    <xf numFmtId="170" fontId="29" fillId="32" borderId="0" xfId="0" applyNumberFormat="1" applyFont="1" applyFill="1" applyAlignment="1">
      <alignment horizontal="center" vertical="center"/>
    </xf>
    <xf numFmtId="170" fontId="42" fillId="0" borderId="0" xfId="54" applyNumberFormat="1" applyFont="1" applyBorder="1"/>
    <xf numFmtId="37" fontId="39" fillId="24" borderId="0" xfId="55" quotePrefix="1" applyNumberFormat="1" applyFont="1" applyFill="1" applyBorder="1"/>
    <xf numFmtId="171" fontId="3" fillId="0" borderId="0" xfId="54" applyNumberFormat="1" applyFont="1" applyFill="1" applyBorder="1" applyAlignment="1"/>
    <xf numFmtId="171" fontId="29" fillId="32" borderId="0" xfId="0" applyNumberFormat="1" applyFont="1" applyFill="1" applyAlignment="1">
      <alignment vertical="center"/>
    </xf>
    <xf numFmtId="171" fontId="3" fillId="24" borderId="0" xfId="54" applyNumberFormat="1" applyFont="1" applyFill="1" applyBorder="1" applyAlignment="1"/>
    <xf numFmtId="169" fontId="3" fillId="31" borderId="18" xfId="54" applyNumberFormat="1" applyFont="1" applyFill="1" applyBorder="1" applyAlignment="1">
      <alignment horizontal="right"/>
    </xf>
    <xf numFmtId="0" fontId="39" fillId="24" borderId="0" xfId="0" applyFont="1" applyFill="1"/>
    <xf numFmtId="9" fontId="28" fillId="0" borderId="0" xfId="0" applyNumberFormat="1" applyFont="1"/>
    <xf numFmtId="9" fontId="3" fillId="0" borderId="0" xfId="54" applyNumberFormat="1" applyFont="1" applyFill="1" applyBorder="1" applyAlignment="1"/>
    <xf numFmtId="9" fontId="3" fillId="24" borderId="0" xfId="55" applyNumberFormat="1" applyFont="1" applyFill="1" applyBorder="1" applyAlignment="1"/>
    <xf numFmtId="9" fontId="3" fillId="24" borderId="0" xfId="54" applyNumberFormat="1" applyFont="1" applyFill="1" applyBorder="1" applyAlignment="1"/>
    <xf numFmtId="0" fontId="42" fillId="24" borderId="0" xfId="54" applyNumberFormat="1" applyFont="1" applyFill="1" applyBorder="1" applyAlignment="1"/>
    <xf numFmtId="1" fontId="42" fillId="24" borderId="0" xfId="54" applyNumberFormat="1" applyFont="1" applyFill="1" applyBorder="1" applyAlignment="1">
      <alignment horizontal="center"/>
    </xf>
    <xf numFmtId="0" fontId="42" fillId="24" borderId="0" xfId="54" applyNumberFormat="1" applyFont="1" applyFill="1" applyBorder="1" applyAlignment="1">
      <alignment horizontal="center"/>
    </xf>
    <xf numFmtId="9" fontId="3" fillId="32" borderId="0" xfId="84" applyFont="1" applyFill="1" applyBorder="1" applyAlignment="1">
      <alignment horizontal="right"/>
    </xf>
    <xf numFmtId="171" fontId="3" fillId="32" borderId="0" xfId="0" applyNumberFormat="1" applyFont="1" applyFill="1" applyAlignment="1">
      <alignment horizontal="right"/>
    </xf>
    <xf numFmtId="0" fontId="42" fillId="32" borderId="0" xfId="79" applyFont="1" applyFill="1" applyAlignment="1">
      <alignment horizontal="left"/>
    </xf>
    <xf numFmtId="169" fontId="42" fillId="31" borderId="0" xfId="0" applyNumberFormat="1" applyFont="1" applyFill="1" applyAlignment="1">
      <alignment horizontal="right"/>
    </xf>
    <xf numFmtId="169" fontId="42" fillId="24" borderId="0" xfId="0" applyNumberFormat="1" applyFont="1" applyFill="1"/>
    <xf numFmtId="0" fontId="42" fillId="0" borderId="0" xfId="0" applyFont="1" applyAlignment="1">
      <alignment horizontal="left" vertical="center" wrapText="1"/>
    </xf>
    <xf numFmtId="0" fontId="53" fillId="33" borderId="0" xfId="174" applyFont="1" applyFill="1" applyAlignment="1">
      <alignment horizontal="left"/>
    </xf>
    <xf numFmtId="1" fontId="54" fillId="33" borderId="0" xfId="179" applyNumberFormat="1" applyFont="1" applyFill="1" applyBorder="1" applyAlignment="1">
      <alignment horizontal="right"/>
    </xf>
    <xf numFmtId="0" fontId="55" fillId="33" borderId="0" xfId="174" applyFont="1" applyFill="1"/>
    <xf numFmtId="0" fontId="53" fillId="0" borderId="0" xfId="174" applyFont="1" applyAlignment="1">
      <alignment horizontal="left"/>
    </xf>
    <xf numFmtId="1" fontId="42" fillId="0" borderId="0" xfId="179" applyNumberFormat="1" applyFont="1" applyFill="1" applyBorder="1" applyAlignment="1">
      <alignment horizontal="right"/>
    </xf>
    <xf numFmtId="0" fontId="56" fillId="0" borderId="0" xfId="174" applyFont="1"/>
    <xf numFmtId="1" fontId="42" fillId="24" borderId="0" xfId="179" applyNumberFormat="1" applyFont="1" applyFill="1" applyBorder="1" applyAlignment="1">
      <alignment horizontal="right"/>
    </xf>
    <xf numFmtId="170" fontId="41" fillId="0" borderId="14" xfId="0" applyNumberFormat="1" applyFont="1" applyBorder="1" applyAlignment="1">
      <alignment horizontal="right" wrapText="1"/>
    </xf>
    <xf numFmtId="0" fontId="57" fillId="0" borderId="0" xfId="174" applyFont="1" applyAlignment="1">
      <alignment horizontal="left"/>
    </xf>
    <xf numFmtId="175" fontId="57" fillId="0" borderId="0" xfId="174" applyNumberFormat="1" applyFont="1" applyAlignment="1">
      <alignment horizontal="right"/>
    </xf>
    <xf numFmtId="175" fontId="57" fillId="34" borderId="0" xfId="174" applyNumberFormat="1" applyFont="1" applyFill="1" applyAlignment="1">
      <alignment horizontal="right"/>
    </xf>
    <xf numFmtId="0" fontId="57" fillId="0" borderId="0" xfId="174" applyFont="1"/>
    <xf numFmtId="0" fontId="58" fillId="0" borderId="0" xfId="174" applyFont="1" applyAlignment="1">
      <alignment horizontal="left"/>
    </xf>
    <xf numFmtId="175" fontId="58" fillId="0" borderId="0" xfId="174" applyNumberFormat="1" applyFont="1" applyAlignment="1">
      <alignment horizontal="right"/>
    </xf>
    <xf numFmtId="175" fontId="58" fillId="34" borderId="0" xfId="174" applyNumberFormat="1" applyFont="1" applyFill="1" applyAlignment="1">
      <alignment horizontal="right"/>
    </xf>
    <xf numFmtId="0" fontId="59" fillId="0" borderId="0" xfId="174" applyFont="1"/>
    <xf numFmtId="0" fontId="39" fillId="0" borderId="0" xfId="174" applyFont="1" applyAlignment="1">
      <alignment horizontal="left" indent="1"/>
    </xf>
    <xf numFmtId="175" fontId="39" fillId="0" borderId="0" xfId="174" applyNumberFormat="1" applyFont="1" applyAlignment="1">
      <alignment horizontal="right"/>
    </xf>
    <xf numFmtId="175" fontId="39" fillId="34" borderId="0" xfId="174" applyNumberFormat="1" applyFont="1" applyFill="1" applyAlignment="1">
      <alignment horizontal="right"/>
    </xf>
    <xf numFmtId="0" fontId="3" fillId="0" borderId="0" xfId="174" applyFont="1"/>
    <xf numFmtId="0" fontId="58" fillId="0" borderId="0" xfId="174" applyFont="1" applyAlignment="1">
      <alignment horizontal="left" indent="1"/>
    </xf>
    <xf numFmtId="0" fontId="59" fillId="0" borderId="0" xfId="174" applyFont="1" applyAlignment="1">
      <alignment horizontal="left"/>
    </xf>
    <xf numFmtId="175" fontId="59" fillId="0" borderId="0" xfId="174" applyNumberFormat="1" applyFont="1" applyAlignment="1">
      <alignment horizontal="right"/>
    </xf>
    <xf numFmtId="175" fontId="59" fillId="34" borderId="0" xfId="174" applyNumberFormat="1" applyFont="1" applyFill="1" applyAlignment="1">
      <alignment horizontal="right"/>
    </xf>
    <xf numFmtId="0" fontId="39" fillId="0" borderId="0" xfId="174" applyFont="1" applyAlignment="1">
      <alignment horizontal="left" indent="2"/>
    </xf>
    <xf numFmtId="3" fontId="57" fillId="0" borderId="0" xfId="174" applyNumberFormat="1" applyFont="1" applyAlignment="1">
      <alignment horizontal="left"/>
    </xf>
    <xf numFmtId="0" fontId="58" fillId="0" borderId="0" xfId="174" applyFont="1"/>
    <xf numFmtId="0" fontId="19" fillId="24" borderId="0" xfId="77" applyFill="1" applyAlignment="1">
      <alignment horizontal="left" vertical="center" wrapText="1"/>
    </xf>
    <xf numFmtId="0" fontId="0" fillId="0" borderId="0" xfId="0" applyAlignment="1">
      <alignment wrapText="1"/>
    </xf>
    <xf numFmtId="0" fontId="2" fillId="24" borderId="0" xfId="77" applyFont="1" applyFill="1" applyAlignment="1">
      <alignment horizontal="left" vertical="center" wrapText="1"/>
    </xf>
    <xf numFmtId="0" fontId="19" fillId="0" borderId="0" xfId="75" applyAlignment="1">
      <alignment wrapText="1"/>
    </xf>
    <xf numFmtId="0" fontId="3" fillId="32" borderId="0" xfId="79" quotePrefix="1" applyFont="1" applyFill="1" applyAlignment="1">
      <alignment horizontal="left" wrapText="1"/>
    </xf>
    <xf numFmtId="0" fontId="3" fillId="0" borderId="0" xfId="0" applyFont="1" applyAlignment="1">
      <alignment wrapText="1"/>
    </xf>
    <xf numFmtId="0" fontId="3" fillId="32" borderId="0" xfId="79" applyFont="1" applyFill="1" applyAlignment="1">
      <alignment horizontal="left" wrapText="1"/>
    </xf>
    <xf numFmtId="1" fontId="42" fillId="24" borderId="0" xfId="54" applyNumberFormat="1" applyFont="1" applyFill="1" applyBorder="1" applyAlignment="1">
      <alignment horizontal="center"/>
    </xf>
    <xf numFmtId="0" fontId="3" fillId="0" borderId="0" xfId="0" applyFont="1" applyAlignment="1">
      <alignment horizontal="center"/>
    </xf>
  </cellXfs>
  <cellStyles count="180">
    <cellStyle name="          _x000a__x000a_shell=progman.exe_x000a__x000a_m" xfId="1" xr:uid="{00000000-0005-0000-0000-000000000000}"/>
    <cellStyle name="          _x000a__x000a_shell=progman.exe_x000a__x000a_m 2" xfId="127" xr:uid="{00000000-0005-0000-0000-000001000000}"/>
    <cellStyle name="          _x000a__x000a_shell=progman.exe_x000a__x000a_m 3" xfId="128" xr:uid="{00000000-0005-0000-0000-000002000000}"/>
    <cellStyle name="          _x000a__x000a_shell=progman.exe_x000a__x000a_m 4" xfId="129" xr:uid="{00000000-0005-0000-0000-000003000000}"/>
    <cellStyle name="          _x000a__x000a_shell=progman.exe_x000a__x000a_m_1.1 Quart. uderl. P&amp;L develop." xfId="126" xr:uid="{00000000-0005-0000-0000-000004000000}"/>
    <cellStyle name=" 1" xfId="2" xr:uid="{00000000-0005-0000-0000-000005000000}"/>
    <cellStyle name=" 1 2" xfId="3" xr:uid="{00000000-0005-0000-0000-000006000000}"/>
    <cellStyle name=" 1 2 2" xfId="132" xr:uid="{00000000-0005-0000-0000-000007000000}"/>
    <cellStyle name=" 1 2 3" xfId="133" xr:uid="{00000000-0005-0000-0000-000008000000}"/>
    <cellStyle name=" 1 2 4" xfId="134" xr:uid="{00000000-0005-0000-0000-000009000000}"/>
    <cellStyle name=" 1 2_1.1 Quart. uderl. P&amp;L develop." xfId="131" xr:uid="{00000000-0005-0000-0000-00000A000000}"/>
    <cellStyle name=" 1 3" xfId="135" xr:uid="{00000000-0005-0000-0000-00000B000000}"/>
    <cellStyle name=" 1 4" xfId="136" xr:uid="{00000000-0005-0000-0000-00000C000000}"/>
    <cellStyle name=" 1 5" xfId="137" xr:uid="{00000000-0005-0000-0000-00000D000000}"/>
    <cellStyle name=" 1_1.1 Quart. uderl. P&amp;L develop." xfId="130" xr:uid="{00000000-0005-0000-0000-00000E000000}"/>
    <cellStyle name=" 2" xfId="4" xr:uid="{00000000-0005-0000-0000-00000F000000}"/>
    <cellStyle name=" 2 2" xfId="5" xr:uid="{00000000-0005-0000-0000-000010000000}"/>
    <cellStyle name=" 2 2 2" xfId="140" xr:uid="{00000000-0005-0000-0000-000011000000}"/>
    <cellStyle name=" 2 2 3" xfId="141" xr:uid="{00000000-0005-0000-0000-000012000000}"/>
    <cellStyle name=" 2 2 4" xfId="142" xr:uid="{00000000-0005-0000-0000-000013000000}"/>
    <cellStyle name=" 2 2_1.1 Quart. uderl. P&amp;L develop." xfId="139" xr:uid="{00000000-0005-0000-0000-000014000000}"/>
    <cellStyle name=" 2 3" xfId="143" xr:uid="{00000000-0005-0000-0000-000015000000}"/>
    <cellStyle name=" 2 4" xfId="144" xr:uid="{00000000-0005-0000-0000-000016000000}"/>
    <cellStyle name=" 2 5" xfId="145" xr:uid="{00000000-0005-0000-0000-000017000000}"/>
    <cellStyle name=" 2_1.1 Quart. uderl. P&amp;L develop." xfId="138" xr:uid="{00000000-0005-0000-0000-000018000000}"/>
    <cellStyle name="% 4_Table of Contents " xfId="6" xr:uid="{00000000-0005-0000-0000-000019000000}"/>
    <cellStyle name="%_07.04.15 Industry concentr_Table of Contents " xfId="7" xr:uid="{00000000-0005-0000-0000-00001A000000}"/>
    <cellStyle name="%_07.04.15 Industry concentr_Table of Contents _5.2 Actuals vs Consensus" xfId="150" xr:uid="{00000000-0005-0000-0000-00001B000000}"/>
    <cellStyle name="%_07.04.78 Past due by Geo_Table of Contents " xfId="8" xr:uid="{00000000-0005-0000-0000-00001C000000}"/>
    <cellStyle name="%_07.04.78 Past due by Geo_Table of Contents _5.2 Actuals vs Consensus" xfId="151" xr:uid="{00000000-0005-0000-0000-00001D000000}"/>
    <cellStyle name="%_07.10.05 UCR_Table of Contents " xfId="9" xr:uid="{00000000-0005-0000-0000-00001E000000}"/>
    <cellStyle name="%_07.10.05 UCR_Table of Contents _5.2 Actuals vs Consensus" xfId="152" xr:uid="{00000000-0005-0000-0000-00001F000000}"/>
    <cellStyle name="%_07.10.13 Grade Assets HFT_Table of Contents " xfId="10" xr:uid="{00000000-0005-0000-0000-000020000000}"/>
    <cellStyle name="%_07.10.13 Grade Assets HFT_Table of Contents _5.2 Actuals vs Consensus" xfId="153" xr:uid="{00000000-0005-0000-0000-000021000000}"/>
    <cellStyle name="%_07.10.14 Grade Net int. bear._Table of Contents " xfId="11" xr:uid="{00000000-0005-0000-0000-000022000000}"/>
    <cellStyle name="%_07.10.14 Grade Net int. bear._Table of Contents _5.2 Actuals vs Consensus" xfId="154" xr:uid="{00000000-0005-0000-0000-000023000000}"/>
    <cellStyle name="%_07.10.15 Grade Oth assets_Table of Contents " xfId="12" xr:uid="{00000000-0005-0000-0000-000024000000}"/>
    <cellStyle name="%_07.10.15 Grade Oth assets_Table of Contents _5.2 Actuals vs Consensus" xfId="155" xr:uid="{00000000-0005-0000-0000-000025000000}"/>
    <cellStyle name="%_07.10.20 Exp. at Default_Table of Contents " xfId="13" xr:uid="{00000000-0005-0000-0000-000026000000}"/>
    <cellStyle name="%_07.10.20 Exp. at Default_Table of Contents _5.2 Actuals vs Consensus" xfId="156" xr:uid="{00000000-0005-0000-0000-000027000000}"/>
    <cellStyle name="%_07.10.30 Exp. at Def. Geo_Table of Contents " xfId="14" xr:uid="{00000000-0005-0000-0000-000028000000}"/>
    <cellStyle name="%_07.10.30 Exp. at Def. Geo_Table of Contents _5.2 Actuals vs Consensus" xfId="157" xr:uid="{00000000-0005-0000-0000-000029000000}"/>
    <cellStyle name="%_2.2. Capital " xfId="15" xr:uid="{00000000-0005-0000-0000-00002A000000}"/>
    <cellStyle name="%_2.2. Capital _5.2 Actuals vs Consensus" xfId="158" xr:uid="{00000000-0005-0000-0000-00002B000000}"/>
    <cellStyle name="%_2.2. L&amp;R - customers_Table of Contents " xfId="16" xr:uid="{00000000-0005-0000-0000-00002C000000}"/>
    <cellStyle name="%_2.2. L&amp;R - customers_Table of Contents _5.2 Actuals vs Consensus" xfId="159" xr:uid="{00000000-0005-0000-0000-00002D000000}"/>
    <cellStyle name="%_20111108 Presentationsheet Q3 2011v2 - used for graphs presentation 3_Table of Contents " xfId="17" xr:uid="{00000000-0005-0000-0000-00002E000000}"/>
    <cellStyle name="%_20111108 Presentationsheet Q3 2011v2 - used for graphs presentation 3_Table of Contents _5.2 Actuals vs Consensus" xfId="160" xr:uid="{00000000-0005-0000-0000-00002F000000}"/>
    <cellStyle name="%_20111108 Presentationsheet Q3 2011v2 - used for graphs presentation_2.2. L&amp;R - customers_Table of Contents " xfId="18" xr:uid="{00000000-0005-0000-0000-000030000000}"/>
    <cellStyle name="%_20111108 Presentationsheet Q3 2011v2 - used for graphs presentation_2.2. L&amp;R - customers_Table of Contents _5.2 Actuals vs Consensus" xfId="161" xr:uid="{00000000-0005-0000-0000-000031000000}"/>
    <cellStyle name="%_20111108 Presentationsheet Q3 2011v2 - used for graphs presentation_Table of Contents " xfId="19" xr:uid="{00000000-0005-0000-0000-000032000000}"/>
    <cellStyle name="%_20111108 Presentationsheet Q3 2011v2 - used for graphs presentation_Table of Contents _5.2 Actuals vs Consensus" xfId="162" xr:uid="{00000000-0005-0000-0000-000033000000}"/>
    <cellStyle name="%_Data Zspread " xfId="20" xr:uid="{00000000-0005-0000-0000-000034000000}"/>
    <cellStyle name="%_Data Zspread _5.2 Actuals vs Consensus" xfId="163" xr:uid="{00000000-0005-0000-0000-000035000000}"/>
    <cellStyle name="%_EMTN1 FV 05-2010 " xfId="21" xr:uid="{00000000-0005-0000-0000-000036000000}"/>
    <cellStyle name="%_EMTN1 FV 05-2010 _5.2 Actuals vs Consensus" xfId="164" xr:uid="{00000000-0005-0000-0000-000037000000}"/>
    <cellStyle name="%_Liquidity &amp; Funding " xfId="22" xr:uid="{00000000-0005-0000-0000-000038000000}"/>
    <cellStyle name="%_Liquidity &amp; Funding _Table of Contents " xfId="23" xr:uid="{00000000-0005-0000-0000-000039000000}"/>
    <cellStyle name="%_Liquidity &amp; Funding _Table of Contents _5.2 Actuals vs Consensus" xfId="165" xr:uid="{00000000-0005-0000-0000-00003A000000}"/>
    <cellStyle name="%_Table of Contents " xfId="24" xr:uid="{00000000-0005-0000-0000-00003B000000}"/>
    <cellStyle name="%_Table of Contents _5.2 Actuals vs Consensus" xfId="166" xr:uid="{00000000-0005-0000-0000-00003C000000}"/>
    <cellStyle name="_IR gegevens_Table of Contents " xfId="25" xr:uid="{00000000-0005-0000-0000-00003D000000}"/>
    <cellStyle name="_IR gegevens_Table of Contents _5.2 Actuals vs Consensus" xfId="167" xr:uid="{00000000-0005-0000-0000-00003E000000}"/>
    <cellStyle name="_Pakistan Commission " xfId="26" xr:uid="{00000000-0005-0000-0000-00003F000000}"/>
    <cellStyle name="_Pakistan Commission _5.2 Actuals vs Consensus" xfId="168" xr:uid="{00000000-0005-0000-0000-000040000000}"/>
    <cellStyle name="20% - Accent1" xfId="27" builtinId="30" hidden="1" customBuiltin="1"/>
    <cellStyle name="20% - Accent2" xfId="28" builtinId="34" hidden="1" customBuiltin="1"/>
    <cellStyle name="20% - Accent3" xfId="29" builtinId="38" hidden="1" customBuiltin="1"/>
    <cellStyle name="20% - Accent4" xfId="30" builtinId="42" hidden="1" customBuiltin="1"/>
    <cellStyle name="20% - Accent5" xfId="31" builtinId="46" hidden="1" customBuiltin="1"/>
    <cellStyle name="20% - Accent6" xfId="32" builtinId="50" hidden="1" customBuiltin="1"/>
    <cellStyle name="40% - Accent1" xfId="33" builtinId="31" hidden="1" customBuiltin="1"/>
    <cellStyle name="40% - Accent2" xfId="34" builtinId="35" hidden="1" customBuiltin="1"/>
    <cellStyle name="40% - Accent3" xfId="35" builtinId="39" hidden="1" customBuiltin="1"/>
    <cellStyle name="40% - Accent4" xfId="36" builtinId="43" hidden="1" customBuiltin="1"/>
    <cellStyle name="40% - Accent5" xfId="37" builtinId="47" hidden="1" customBuiltin="1"/>
    <cellStyle name="40% - Accent6" xfId="38" builtinId="51" hidden="1" customBuiltin="1"/>
    <cellStyle name="60% - Accent1" xfId="39" builtinId="32" hidden="1" customBuiltin="1"/>
    <cellStyle name="60% - Accent2" xfId="40" builtinId="36" hidden="1" customBuiltin="1"/>
    <cellStyle name="60% - Accent3" xfId="41" builtinId="40" hidden="1" customBuiltin="1"/>
    <cellStyle name="60% - Accent4" xfId="42" builtinId="44" hidden="1" customBuiltin="1"/>
    <cellStyle name="60% - Accent5" xfId="43" builtinId="48" hidden="1" customBuiltin="1"/>
    <cellStyle name="60% - Accent6" xfId="44" builtinId="52" hidden="1" customBuiltin="1"/>
    <cellStyle name="Accent1" xfId="45" builtinId="29" hidden="1" customBuiltin="1"/>
    <cellStyle name="Accent2" xfId="46" builtinId="33" hidden="1" customBuiltin="1"/>
    <cellStyle name="Accent3" xfId="47" builtinId="37" hidden="1" customBuiltin="1"/>
    <cellStyle name="Accent4" xfId="48" builtinId="41" hidden="1" customBuiltin="1"/>
    <cellStyle name="Accent5" xfId="49" builtinId="45" hidden="1" customBuiltin="1"/>
    <cellStyle name="Accent6" xfId="50" builtinId="49" hidden="1" customBuiltin="1"/>
    <cellStyle name="Bad" xfId="51" builtinId="27" hidden="1" customBuiltin="1"/>
    <cellStyle name="Calculation" xfId="52" builtinId="22" hidden="1" customBuiltin="1"/>
    <cellStyle name="Check Cell" xfId="53" builtinId="23" hidden="1" customBuiltin="1"/>
    <cellStyle name="Comma" xfId="54" builtinId="3"/>
    <cellStyle name="Comma [0]" xfId="147" builtinId="6" hidden="1"/>
    <cellStyle name="Comma 2" xfId="55" xr:uid="{00000000-0005-0000-0000-00005E000000}"/>
    <cellStyle name="Comma 2 2 2 2" xfId="146" xr:uid="{00000000-0005-0000-0000-00005F000000}"/>
    <cellStyle name="Comma 2 2 2 2 5" xfId="179" xr:uid="{CA25A473-5A4D-4695-B13B-09C08D31F276}"/>
    <cellStyle name="Currency" xfId="148" builtinId="4" hidden="1"/>
    <cellStyle name="Currency [0]" xfId="149" builtinId="7" hidden="1"/>
    <cellStyle name="Explanatory Text" xfId="56" builtinId="53" hidden="1" customBuiltin="1"/>
    <cellStyle name="Gekoppelde cel_Table of Contents " xfId="57" xr:uid="{00000000-0005-0000-0000-000063000000}"/>
    <cellStyle name="Good" xfId="58" builtinId="26" hidden="1" customBuiltin="1"/>
    <cellStyle name="Heading 1" xfId="59" builtinId="16" hidden="1" customBuiltin="1"/>
    <cellStyle name="Heading 2" xfId="60" builtinId="17" hidden="1" customBuiltin="1"/>
    <cellStyle name="Heading 3" xfId="61" builtinId="18" hidden="1" customBuiltin="1"/>
    <cellStyle name="Heading 4" xfId="62" builtinId="19" hidden="1" customBuiltin="1"/>
    <cellStyle name="Hyperlink" xfId="63" builtinId="8"/>
    <cellStyle name="Hyperlink 11" xfId="169" xr:uid="{00000000-0005-0000-0000-00006A000000}"/>
    <cellStyle name="Hyperlink 2" xfId="170" xr:uid="{00000000-0005-0000-0000-00006B000000}"/>
    <cellStyle name="Hyperlink 2 3_Table of Contents " xfId="64" xr:uid="{00000000-0005-0000-0000-00006C000000}"/>
    <cellStyle name="Hyperlink 2_Table of Contents " xfId="65" xr:uid="{00000000-0005-0000-0000-00006D000000}"/>
    <cellStyle name="Hyperlink 3 4_Table of Contents " xfId="66" xr:uid="{00000000-0005-0000-0000-00006E000000}"/>
    <cellStyle name="Input" xfId="67" builtinId="20" hidden="1" customBuiltin="1"/>
    <cellStyle name="Kop 1_Table of Contents " xfId="68" xr:uid="{00000000-0005-0000-0000-000070000000}"/>
    <cellStyle name="Kop 2_Table of Contents " xfId="69" xr:uid="{00000000-0005-0000-0000-000071000000}"/>
    <cellStyle name="Kop 3_Table of Contents " xfId="70" xr:uid="{00000000-0005-0000-0000-000072000000}"/>
    <cellStyle name="Linked Cell" xfId="71" builtinId="24" hidden="1" customBuiltin="1"/>
    <cellStyle name="Neutral" xfId="72" builtinId="28" hidden="1" customBuiltin="1"/>
    <cellStyle name="Normal" xfId="0" builtinId="0"/>
    <cellStyle name="Normal - Style1" xfId="171" xr:uid="{00000000-0005-0000-0000-000076000000}"/>
    <cellStyle name="Normal - Style1 3_Table of Contents " xfId="73" xr:uid="{00000000-0005-0000-0000-000077000000}"/>
    <cellStyle name="Normal - Style1_Table of Contents " xfId="74" xr:uid="{00000000-0005-0000-0000-000078000000}"/>
    <cellStyle name="Normal 13" xfId="75" xr:uid="{00000000-0005-0000-0000-000079000000}"/>
    <cellStyle name="Normal 13 2" xfId="173" xr:uid="{00000000-0005-0000-0000-00007A000000}"/>
    <cellStyle name="Normal 13_5.2 Actuals vs Consensus" xfId="172" xr:uid="{00000000-0005-0000-0000-00007B000000}"/>
    <cellStyle name="Normal 2" xfId="174" xr:uid="{00000000-0005-0000-0000-00007C000000}"/>
    <cellStyle name="Normal 2 4_Table of Contents " xfId="76" xr:uid="{00000000-0005-0000-0000-00007D000000}"/>
    <cellStyle name="Normal 3" xfId="175" xr:uid="{00000000-0005-0000-0000-00007E000000}"/>
    <cellStyle name="Normal 9" xfId="77" xr:uid="{00000000-0005-0000-0000-00007F000000}"/>
    <cellStyle name="Normal 9 2" xfId="177" xr:uid="{00000000-0005-0000-0000-000080000000}"/>
    <cellStyle name="Normal 9_5.2 Actuals vs Consensus" xfId="176" xr:uid="{00000000-0005-0000-0000-000081000000}"/>
    <cellStyle name="Normal_AA_Group_notes_Q3_2010" xfId="78" xr:uid="{00000000-0005-0000-0000-000083000000}"/>
    <cellStyle name="Normal_Sheet2" xfId="79" xr:uid="{00000000-0005-0000-0000-000084000000}"/>
    <cellStyle name="Note" xfId="80" builtinId="10" hidden="1" customBuiltin="1"/>
    <cellStyle name="Notes 3_Table of Contents " xfId="81" xr:uid="{00000000-0005-0000-0000-000086000000}"/>
    <cellStyle name="Notes_Table of Contents " xfId="82" xr:uid="{00000000-0005-0000-0000-000087000000}"/>
    <cellStyle name="Output" xfId="83" builtinId="21" hidden="1" customBuiltin="1"/>
    <cellStyle name="Percent" xfId="84" builtinId="5"/>
    <cellStyle name="Percent 18" xfId="85" xr:uid="{00000000-0005-0000-0000-00008A000000}"/>
    <cellStyle name="Percent 2" xfId="178" xr:uid="{00000000-0005-0000-0000-00008B000000}"/>
    <cellStyle name="Rubrik 3_Table of Contents " xfId="86" xr:uid="{00000000-0005-0000-0000-00008C000000}"/>
    <cellStyle name="Rubrik_Table of Contents " xfId="87" xr:uid="{00000000-0005-0000-0000-00008D000000}"/>
    <cellStyle name="SAPBEXHLevel2 2 3_Table of Contents " xfId="88" xr:uid="{00000000-0005-0000-0000-00008E000000}"/>
    <cellStyle name="SAPBEXHLevel2 2_Table of Contents " xfId="89" xr:uid="{00000000-0005-0000-0000-00008F000000}"/>
    <cellStyle name="SAPBEXHLevel2 4_Table of Contents " xfId="90" xr:uid="{00000000-0005-0000-0000-000090000000}"/>
    <cellStyle name="SAPBEXHLevel3 3_Table of Contents " xfId="91" xr:uid="{00000000-0005-0000-0000-000091000000}"/>
    <cellStyle name="SAPBEXHLevel3_Table of Contents " xfId="92" xr:uid="{00000000-0005-0000-0000-000092000000}"/>
    <cellStyle name="SAPBEXstdData 2 3_Table of Contents " xfId="93" xr:uid="{00000000-0005-0000-0000-000093000000}"/>
    <cellStyle name="SAPBEXstdData 2_Table of Contents " xfId="94" xr:uid="{00000000-0005-0000-0000-000094000000}"/>
    <cellStyle name="SAPBEXstdData 4_Table of Contents " xfId="95" xr:uid="{00000000-0005-0000-0000-000095000000}"/>
    <cellStyle name="SAPBEXstdItem 2 3_Table of Contents " xfId="96" xr:uid="{00000000-0005-0000-0000-000096000000}"/>
    <cellStyle name="SAPBEXstdItem 2_Table of Contents " xfId="97" xr:uid="{00000000-0005-0000-0000-000097000000}"/>
    <cellStyle name="SAPBEXstdItem 4_Table of Contents " xfId="98" xr:uid="{00000000-0005-0000-0000-000098000000}"/>
    <cellStyle name="SEM-BPS-data 2 3_Table of Contents " xfId="99" xr:uid="{00000000-0005-0000-0000-000099000000}"/>
    <cellStyle name="SEM-BPS-data 2_Table of Contents " xfId="100" xr:uid="{00000000-0005-0000-0000-00009A000000}"/>
    <cellStyle name="SEM-BPS-data 4_Table of Contents " xfId="101" xr:uid="{00000000-0005-0000-0000-00009B000000}"/>
    <cellStyle name="SEM-BPS-head 3_Table of Contents " xfId="102" xr:uid="{00000000-0005-0000-0000-00009C000000}"/>
    <cellStyle name="SEM-BPS-head_Table of Contents " xfId="103" xr:uid="{00000000-0005-0000-0000-00009D000000}"/>
    <cellStyle name="SEM-BPS-headdata 3_Table of Contents " xfId="104" xr:uid="{00000000-0005-0000-0000-00009E000000}"/>
    <cellStyle name="SEM-BPS-headdata_Table of Contents " xfId="105" xr:uid="{00000000-0005-0000-0000-00009F000000}"/>
    <cellStyle name="SEM-BPS-headkey 3_Table of Contents " xfId="106" xr:uid="{00000000-0005-0000-0000-0000A0000000}"/>
    <cellStyle name="SEM-BPS-headkey_Table of Contents " xfId="107" xr:uid="{00000000-0005-0000-0000-0000A1000000}"/>
    <cellStyle name="SEM-BPS-input-on 2 3_Table of Contents " xfId="108" xr:uid="{00000000-0005-0000-0000-0000A2000000}"/>
    <cellStyle name="SEM-BPS-input-on 2_Table of Contents " xfId="109" xr:uid="{00000000-0005-0000-0000-0000A3000000}"/>
    <cellStyle name="SEM-BPS-input-on 4_Table of Contents " xfId="110" xr:uid="{00000000-0005-0000-0000-0000A4000000}"/>
    <cellStyle name="SEM-BPS-key 2 3_Table of Contents " xfId="111" xr:uid="{00000000-0005-0000-0000-0000A5000000}"/>
    <cellStyle name="SEM-BPS-key 2_Table of Contents " xfId="112" xr:uid="{00000000-0005-0000-0000-0000A6000000}"/>
    <cellStyle name="SEM-BPS-key 4_Table of Contents " xfId="113" xr:uid="{00000000-0005-0000-0000-0000A7000000}"/>
    <cellStyle name="SEM-BPS-sub1 3_Table of Contents " xfId="114" xr:uid="{00000000-0005-0000-0000-0000A8000000}"/>
    <cellStyle name="SEM-BPS-sub1_Table of Contents " xfId="115" xr:uid="{00000000-0005-0000-0000-0000A9000000}"/>
    <cellStyle name="SEM-BPS-sub2 3_Table of Contents " xfId="116" xr:uid="{00000000-0005-0000-0000-0000AA000000}"/>
    <cellStyle name="SEM-BPS-sub2_Table of Contents " xfId="117" xr:uid="{00000000-0005-0000-0000-0000AB000000}"/>
    <cellStyle name="SEM-BPS-total 3_Table of Contents " xfId="118" xr:uid="{00000000-0005-0000-0000-0000AC000000}"/>
    <cellStyle name="SEM-BPS-total_Table of Contents " xfId="119" xr:uid="{00000000-0005-0000-0000-0000AD000000}"/>
    <cellStyle name="swpBody01 3_Table of Contents " xfId="120" xr:uid="{00000000-0005-0000-0000-0000AE000000}"/>
    <cellStyle name="swpBody01_Table of Contents " xfId="121" xr:uid="{00000000-0005-0000-0000-0000AF000000}"/>
    <cellStyle name="Title" xfId="122" builtinId="15" hidden="1" customBuiltin="1"/>
    <cellStyle name="Total" xfId="123" builtinId="25" hidden="1" customBuiltin="1"/>
    <cellStyle name="Uitvoer_Table of Contents " xfId="124" xr:uid="{00000000-0005-0000-0000-0000B2000000}"/>
    <cellStyle name="Warning Text" xfId="125" builtinId="11" hidden="1" customBuiltin="1"/>
  </cellStyles>
  <dxfs count="4">
    <dxf>
      <font>
        <color rgb="FFFFFFFF"/>
      </font>
    </dxf>
    <dxf>
      <font>
        <color theme="0"/>
      </font>
    </dxf>
    <dxf>
      <font>
        <color rgb="FFFFFFFF"/>
      </font>
    </dxf>
    <dxf>
      <font>
        <color theme="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54646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EAEAEA"/>
      <rgbColor rgb="00333333"/>
    </indexedColors>
    <mruColors>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ABN AMRO">
      <a:dk1>
        <a:srgbClr val="54646C"/>
      </a:dk1>
      <a:lt1>
        <a:sysClr val="window" lastClr="FFFFFF"/>
      </a:lt1>
      <a:dk2>
        <a:srgbClr val="009286"/>
      </a:dk2>
      <a:lt2>
        <a:srgbClr val="93D1CC"/>
      </a:lt2>
      <a:accent1>
        <a:srgbClr val="005E5D"/>
      </a:accent1>
      <a:accent2>
        <a:srgbClr val="79838C"/>
      </a:accent2>
      <a:accent3>
        <a:srgbClr val="BBBEC3"/>
      </a:accent3>
      <a:accent4>
        <a:srgbClr val="E4E6E8"/>
      </a:accent4>
      <a:accent5>
        <a:srgbClr val="004C4C"/>
      </a:accent5>
      <a:accent6>
        <a:srgbClr val="F3C000"/>
      </a:accent6>
      <a:hlink>
        <a:srgbClr val="006480"/>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17"/>
  <sheetViews>
    <sheetView showGridLines="0" tabSelected="1" zoomScaleNormal="100" zoomScaleSheetLayoutView="100" workbookViewId="0"/>
  </sheetViews>
  <sheetFormatPr defaultRowHeight="13.2"/>
  <cols>
    <col min="1" max="1" width="29.44140625" customWidth="1"/>
    <col min="2" max="2" width="33.5546875" customWidth="1"/>
    <col min="3" max="3" width="26.6640625" customWidth="1"/>
    <col min="4" max="4" width="23.6640625" bestFit="1" customWidth="1"/>
    <col min="5" max="5" width="35.109375" customWidth="1"/>
  </cols>
  <sheetData>
    <row r="1" spans="1:5" ht="17.100000000000001" customHeight="1">
      <c r="A1" s="2" t="s">
        <v>43</v>
      </c>
      <c r="B1" s="2"/>
      <c r="C1" s="2"/>
      <c r="D1" s="2"/>
      <c r="E1" s="2"/>
    </row>
    <row r="2" spans="1:5" ht="17.100000000000001" customHeight="1">
      <c r="A2" s="295" t="str">
        <f>"In addition to this factsheet, please also refer to the press release and the investor presentation on www.abnamro.com/investorrelations of this quarter."</f>
        <v>In addition to this factsheet, please also refer to the press release and the investor presentation on www.abnamro.com/investorrelations of this quarter.</v>
      </c>
      <c r="B2" s="293"/>
      <c r="C2" s="296"/>
      <c r="D2" s="294"/>
      <c r="E2" s="294"/>
    </row>
    <row r="3" spans="1:5" ht="17.100000000000001" customHeight="1">
      <c r="A3" s="293" t="s">
        <v>42</v>
      </c>
      <c r="B3" s="293"/>
      <c r="C3" s="294"/>
    </row>
    <row r="4" spans="1:5" ht="17.100000000000001" customHeight="1">
      <c r="A4" s="293" t="s">
        <v>41</v>
      </c>
      <c r="B4" s="293"/>
      <c r="C4" s="294"/>
    </row>
    <row r="5" spans="1:5" ht="39" customHeight="1">
      <c r="A5" s="295" t="s">
        <v>270</v>
      </c>
      <c r="B5" s="293"/>
      <c r="C5" s="296"/>
      <c r="D5" s="294"/>
      <c r="E5" s="294"/>
    </row>
    <row r="6" spans="1:5" ht="17.100000000000001" customHeight="1"/>
    <row r="7" spans="1:5" ht="17.100000000000001" customHeight="1">
      <c r="A7" s="2" t="s">
        <v>105</v>
      </c>
    </row>
    <row r="8" spans="1:5" ht="17.100000000000001" customHeight="1">
      <c r="A8" s="2" t="s">
        <v>125</v>
      </c>
      <c r="B8" s="2" t="s">
        <v>124</v>
      </c>
      <c r="C8" s="2" t="s">
        <v>123</v>
      </c>
      <c r="D8" s="2" t="s">
        <v>152</v>
      </c>
      <c r="E8" s="2" t="s">
        <v>153</v>
      </c>
    </row>
    <row r="9" spans="1:5" ht="17.100000000000001" customHeight="1">
      <c r="A9" s="1"/>
      <c r="B9" s="1"/>
      <c r="C9" s="1"/>
      <c r="D9" s="1"/>
      <c r="E9" s="25"/>
    </row>
    <row r="10" spans="1:5" ht="17.100000000000001" customHeight="1">
      <c r="A10" s="20" t="s">
        <v>165</v>
      </c>
      <c r="B10" s="20" t="s">
        <v>157</v>
      </c>
      <c r="C10" s="24" t="s">
        <v>148</v>
      </c>
      <c r="D10" s="105" t="s">
        <v>156</v>
      </c>
      <c r="E10" s="24" t="s">
        <v>180</v>
      </c>
    </row>
    <row r="11" spans="1:5" ht="17.100000000000001" customHeight="1">
      <c r="A11" s="20" t="s">
        <v>166</v>
      </c>
      <c r="B11" s="20" t="s">
        <v>158</v>
      </c>
      <c r="C11" s="24" t="s">
        <v>149</v>
      </c>
      <c r="E11" s="24" t="s">
        <v>154</v>
      </c>
    </row>
    <row r="12" spans="1:5" ht="17.100000000000001" customHeight="1">
      <c r="A12" s="24" t="s">
        <v>167</v>
      </c>
      <c r="B12" s="20" t="s">
        <v>159</v>
      </c>
      <c r="C12" s="24" t="s">
        <v>150</v>
      </c>
      <c r="E12" s="24" t="s">
        <v>155</v>
      </c>
    </row>
    <row r="13" spans="1:5" ht="17.100000000000001" customHeight="1">
      <c r="B13" s="20" t="s">
        <v>160</v>
      </c>
      <c r="C13" s="24" t="s">
        <v>151</v>
      </c>
    </row>
    <row r="14" spans="1:5" ht="17.100000000000001" customHeight="1">
      <c r="A14" s="3"/>
      <c r="B14" s="20" t="s">
        <v>161</v>
      </c>
    </row>
    <row r="15" spans="1:5" ht="17.100000000000001" customHeight="1">
      <c r="B15" s="24" t="s">
        <v>162</v>
      </c>
    </row>
    <row r="16" spans="1:5" ht="17.100000000000001" customHeight="1">
      <c r="B16" s="24" t="s">
        <v>163</v>
      </c>
    </row>
    <row r="17" spans="2:2" ht="17.100000000000001" customHeight="1">
      <c r="B17" s="20" t="s">
        <v>164</v>
      </c>
    </row>
  </sheetData>
  <mergeCells count="4">
    <mergeCell ref="A4:C4"/>
    <mergeCell ref="A3:C3"/>
    <mergeCell ref="A2:E2"/>
    <mergeCell ref="A5:E5"/>
  </mergeCells>
  <phoneticPr fontId="34" type="noConversion"/>
  <hyperlinks>
    <hyperlink ref="A10" location="'1.1 Quart. P&amp;L develop.'!A1" display="1.1    Quarterly P&amp;L development" xr:uid="{00000000-0004-0000-0000-000000000000}"/>
    <hyperlink ref="B10" location="'2.1 Consolidated Balance sheet'!A1" display="2.1    Consolidated Balance sheet" xr:uid="{00000000-0004-0000-0000-000001000000}"/>
    <hyperlink ref="B11" location="'2.2 L&amp;A - customers'!A1" display="2.2    Loans and advances - customers" xr:uid="{00000000-0004-0000-0000-000002000000}"/>
    <hyperlink ref="B12" location="'2.3 Due to customers'!A1" display="2.3    Due to customers" xr:uid="{00000000-0004-0000-0000-000003000000}"/>
    <hyperlink ref="B13" location="'2.4 Capital | Basel III'!A1" display="2.4    Capital | Basel III" xr:uid="{00000000-0004-0000-0000-000004000000}"/>
    <hyperlink ref="B17" location="'2.7 Client Assets'!A1" display="2.7    Client Assets" xr:uid="{00000000-0004-0000-0000-000005000000}"/>
    <hyperlink ref="A11" location="'1.2 Quart. result per seg.'!A1" display="1.2    Quarterly result per segment" xr:uid="{00000000-0004-0000-0000-000006000000}"/>
    <hyperlink ref="B14" location="'2.5 Leverage ratio'!A1" display="2.5    Leverage ratio" xr:uid="{00000000-0004-0000-0000-000007000000}"/>
    <hyperlink ref="A12" location="'1.3 P&amp;L'!A1" display="1.3    P&amp;L" xr:uid="{00000000-0004-0000-0000-000008000000}"/>
    <hyperlink ref="B15" location="'2.6 Additional inf. Tier 1'!A1" display="2.6    Additional information Tier 1" xr:uid="{00000000-0004-0000-0000-000009000000}"/>
    <hyperlink ref="D10" location="'4.1 Cost of Risk'!A1" display="4.1  Cost of Risk" xr:uid="{00000000-0004-0000-0000-00000A000000}"/>
    <hyperlink ref="C10" location="'3.1 Personal &amp; Bus. Banking'!A1" display="3.1 Personal &amp; Bus. Banking" xr:uid="{00000000-0004-0000-0000-00000B000000}"/>
    <hyperlink ref="C11" location="'3.2 Wealth Management'!A1" display="3.2 Wealth Management" xr:uid="{00000000-0004-0000-0000-00000C000000}"/>
    <hyperlink ref="C12" location="'3.3 Corporate Banking'!A1" display="3.3 Corporate Banking" xr:uid="{00000000-0004-0000-0000-00000D000000}"/>
    <hyperlink ref="C13" location="'3.4 Group Functions'!A1" display="3.4 Group Functions" xr:uid="{00000000-0004-0000-0000-00000E000000}"/>
    <hyperlink ref="B16" location="'2.7 Liquidity'!A1" display="2.7    Liquidity" xr:uid="{00000000-0004-0000-0000-00000F000000}"/>
    <hyperlink ref="E10" location="'5.1 Volatile items &amp; Reg levies'!A1" display="5.1 Volatile items (XVA, Hedge accounting &amp; Equity participations) and Regulatory levies" xr:uid="{00000000-0004-0000-0000-000010000000}"/>
    <hyperlink ref="E11" location="'5.2 Actuals vs Consensus'!A1" display="5.2 Actuals vs Consensus" xr:uid="{00000000-0004-0000-0000-000011000000}"/>
    <hyperlink ref="E12" location="'5.3 Disclosed large items'!A1" display="5.3 Disclosed large items" xr:uid="{00000000-0004-0000-0000-000012000000}"/>
  </hyperlinks>
  <pageMargins left="0.70866141732283472" right="0.70866141732283472" top="0.74803149606299213" bottom="0.74803149606299213" header="0.31496062992125984" footer="0.31496062992125984"/>
  <pageSetup paperSize="9" orientation="landscape" r:id="rId1"/>
  <headerFooter>
    <oddHeader>&amp;F</oddHead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4" tint="9.9978637043366805E-2"/>
    <pageSetUpPr fitToPage="1"/>
  </sheetPr>
  <dimension ref="A2:J26"/>
  <sheetViews>
    <sheetView showGridLines="0" zoomScale="110" zoomScaleNormal="110" workbookViewId="0"/>
  </sheetViews>
  <sheetFormatPr defaultRowHeight="13.2"/>
  <cols>
    <col min="1" max="1" width="1.88671875" style="19" customWidth="1"/>
    <col min="2" max="2" width="33.6640625" style="19" customWidth="1"/>
    <col min="3" max="6" width="15.44140625" style="19" customWidth="1"/>
    <col min="7" max="10" width="15.44140625" customWidth="1"/>
  </cols>
  <sheetData>
    <row r="2" spans="2:10" s="4" customFormat="1" ht="17.100000000000001" customHeight="1" thickBot="1">
      <c r="B2" s="145" t="s">
        <v>48</v>
      </c>
    </row>
    <row r="3" spans="2:10" s="4" customFormat="1" ht="17.100000000000001" customHeight="1">
      <c r="B3" s="5"/>
    </row>
    <row r="4" spans="2:10" s="4" customFormat="1" ht="17.100000000000001" customHeight="1">
      <c r="B4" s="15" t="s">
        <v>268</v>
      </c>
      <c r="C4" s="6"/>
      <c r="D4" s="6"/>
      <c r="E4" s="6"/>
      <c r="F4" s="6"/>
      <c r="G4" s="6"/>
      <c r="H4" s="6"/>
      <c r="I4" s="6"/>
      <c r="J4" s="6"/>
    </row>
    <row r="5" spans="2:10" s="221" customFormat="1" ht="17.100000000000001" customHeight="1">
      <c r="B5" s="235"/>
      <c r="C5" s="128"/>
      <c r="F5" s="99"/>
      <c r="G5" s="99"/>
      <c r="H5" s="99"/>
      <c r="I5" s="99"/>
      <c r="J5" s="99"/>
    </row>
    <row r="6" spans="2:10" s="211" customFormat="1" ht="17.100000000000001" customHeight="1">
      <c r="B6" s="70" t="s">
        <v>52</v>
      </c>
      <c r="C6" s="126" t="s">
        <v>230</v>
      </c>
      <c r="D6" s="126" t="s">
        <v>231</v>
      </c>
      <c r="E6" s="126" t="s">
        <v>232</v>
      </c>
      <c r="F6" s="126" t="s">
        <v>233</v>
      </c>
      <c r="G6" s="126" t="s">
        <v>234</v>
      </c>
      <c r="H6" s="126" t="s">
        <v>235</v>
      </c>
      <c r="I6" s="126" t="s">
        <v>236</v>
      </c>
      <c r="J6" s="126" t="s">
        <v>237</v>
      </c>
    </row>
    <row r="7" spans="2:10" s="211" customFormat="1" ht="17.100000000000001" customHeight="1">
      <c r="B7" s="83" t="s">
        <v>77</v>
      </c>
      <c r="C7" s="234"/>
      <c r="D7" s="234"/>
      <c r="E7" s="234"/>
      <c r="F7" s="234"/>
      <c r="G7" s="234"/>
      <c r="H7" s="234"/>
      <c r="I7" s="234"/>
      <c r="J7" s="234"/>
    </row>
    <row r="8" spans="2:10" s="211" customFormat="1" ht="17.100000000000001" customHeight="1">
      <c r="B8" s="84" t="s">
        <v>108</v>
      </c>
      <c r="C8" s="66">
        <v>20313.673999999999</v>
      </c>
      <c r="D8" s="67">
        <v>20205.768</v>
      </c>
      <c r="E8" s="67">
        <v>19951.833999999999</v>
      </c>
      <c r="F8" s="67">
        <v>20003.43</v>
      </c>
      <c r="G8" s="67">
        <v>20543.707999999999</v>
      </c>
      <c r="H8" s="67">
        <v>20051.035</v>
      </c>
      <c r="I8" s="67">
        <v>19726.577000000001</v>
      </c>
      <c r="J8" s="67">
        <v>19507.035</v>
      </c>
    </row>
    <row r="9" spans="2:10" s="211" customFormat="1" ht="17.100000000000001" customHeight="1">
      <c r="B9" s="84" t="s">
        <v>102</v>
      </c>
      <c r="C9" s="66">
        <v>143822.47062499999</v>
      </c>
      <c r="D9" s="67">
        <v>146347.81565199999</v>
      </c>
      <c r="E9" s="67">
        <v>144173.72168699998</v>
      </c>
      <c r="F9" s="67">
        <v>140187.29827400003</v>
      </c>
      <c r="G9" s="67">
        <v>136570.05808000002</v>
      </c>
      <c r="H9" s="67">
        <v>134487.17994900001</v>
      </c>
      <c r="I9" s="67">
        <v>131747.647042</v>
      </c>
      <c r="J9" s="67">
        <v>128593.31991700007</v>
      </c>
    </row>
    <row r="10" spans="2:10" s="211" customFormat="1" ht="17.100000000000001" customHeight="1">
      <c r="B10" s="84" t="s">
        <v>96</v>
      </c>
      <c r="C10" s="85">
        <v>0.14124130889786682</v>
      </c>
      <c r="D10" s="86">
        <v>0.1380667549425352</v>
      </c>
      <c r="E10" s="86">
        <v>0.13838745207198905</v>
      </c>
      <c r="F10" s="86">
        <v>0.14269074478418675</v>
      </c>
      <c r="G10" s="86">
        <v>0.15042614969062915</v>
      </c>
      <c r="H10" s="86">
        <v>0.14909253809622389</v>
      </c>
      <c r="I10" s="86">
        <v>0.14973001372625153</v>
      </c>
      <c r="J10" s="86">
        <v>0.15169555473480831</v>
      </c>
    </row>
    <row r="11" spans="2:10" s="211" customFormat="1" ht="17.100000000000001" customHeight="1">
      <c r="B11" s="84" t="s">
        <v>203</v>
      </c>
      <c r="C11" s="87">
        <v>7.0000000000000007E-2</v>
      </c>
      <c r="D11" s="88">
        <v>7.0000000000000007E-2</v>
      </c>
      <c r="E11" s="88">
        <v>7.0000000000000007E-2</v>
      </c>
      <c r="F11" s="88">
        <v>7.0000000000000007E-2</v>
      </c>
      <c r="G11" s="88">
        <v>7.0000000000000007E-2</v>
      </c>
      <c r="H11" s="88">
        <v>7.0000000000000007E-2</v>
      </c>
      <c r="I11" s="88">
        <v>7.0000000000000007E-2</v>
      </c>
      <c r="J11" s="88">
        <v>7.0000000000000007E-2</v>
      </c>
    </row>
    <row r="12" spans="2:10" s="211" customFormat="1" ht="17.100000000000001" customHeight="1">
      <c r="B12" s="234"/>
      <c r="C12" s="234"/>
      <c r="D12" s="234"/>
      <c r="E12" s="234"/>
      <c r="F12" s="234"/>
      <c r="G12" s="234"/>
      <c r="H12" s="234"/>
      <c r="I12" s="234"/>
      <c r="J12" s="234"/>
    </row>
    <row r="13" spans="2:10" s="211" customFormat="1" ht="17.100000000000001" customHeight="1">
      <c r="B13" s="83" t="s">
        <v>78</v>
      </c>
      <c r="C13" s="234"/>
      <c r="D13" s="234"/>
      <c r="E13" s="234"/>
      <c r="F13" s="234"/>
      <c r="G13" s="234"/>
      <c r="H13" s="234"/>
      <c r="I13" s="234"/>
      <c r="J13" s="234"/>
    </row>
    <row r="14" spans="2:10" s="211" customFormat="1" ht="17.100000000000001" customHeight="1">
      <c r="B14" s="84" t="s">
        <v>108</v>
      </c>
      <c r="C14" s="66">
        <v>20386.984</v>
      </c>
      <c r="D14" s="67">
        <v>20288.771000000001</v>
      </c>
      <c r="E14" s="67">
        <v>20037.223999999998</v>
      </c>
      <c r="F14" s="67">
        <v>20089.391</v>
      </c>
      <c r="G14" s="67">
        <v>20558.33885</v>
      </c>
      <c r="H14" s="67">
        <v>20067.595000000001</v>
      </c>
      <c r="I14" s="67">
        <v>19802.057000000001</v>
      </c>
      <c r="J14" s="67">
        <v>19561.807000000001</v>
      </c>
    </row>
    <row r="15" spans="2:10" s="211" customFormat="1" ht="17.100000000000001" customHeight="1">
      <c r="B15" s="84" t="s">
        <v>102</v>
      </c>
      <c r="C15" s="66">
        <v>149577.55100000001</v>
      </c>
      <c r="D15" s="67">
        <v>152076.166</v>
      </c>
      <c r="E15" s="67">
        <v>149829.91899999999</v>
      </c>
      <c r="F15" s="67">
        <v>144838.182</v>
      </c>
      <c r="G15" s="67">
        <v>141823.52048100001</v>
      </c>
      <c r="H15" s="67">
        <v>140310.408</v>
      </c>
      <c r="I15" s="67">
        <v>135216.83499999999</v>
      </c>
      <c r="J15" s="67">
        <v>132174.5</v>
      </c>
    </row>
    <row r="16" spans="2:10" s="211" customFormat="1" ht="17.100000000000001" customHeight="1">
      <c r="B16" s="84" t="s">
        <v>96</v>
      </c>
      <c r="C16" s="85">
        <v>0.13629708377830038</v>
      </c>
      <c r="D16" s="86">
        <v>0.13341190492664051</v>
      </c>
      <c r="E16" s="86">
        <v>0.13373312976295476</v>
      </c>
      <c r="F16" s="86">
        <v>0.13870231400722774</v>
      </c>
      <c r="G16" s="86">
        <v>0.14495718890826845</v>
      </c>
      <c r="H16" s="86">
        <v>0.14302285401379491</v>
      </c>
      <c r="I16" s="86">
        <v>0.14644668321071116</v>
      </c>
      <c r="J16" s="86">
        <v>0.14799985625063836</v>
      </c>
    </row>
    <row r="17" spans="2:10" s="211" customFormat="1" ht="17.100000000000001" customHeight="1">
      <c r="B17" s="84" t="s">
        <v>203</v>
      </c>
      <c r="C17" s="87">
        <v>5.1249999999999997E-2</v>
      </c>
      <c r="D17" s="88">
        <v>5.1249999999999997E-2</v>
      </c>
      <c r="E17" s="88">
        <v>5.1249999999999997E-2</v>
      </c>
      <c r="F17" s="88">
        <v>5.1249999999999997E-2</v>
      </c>
      <c r="G17" s="88">
        <v>5.1249999999999997E-2</v>
      </c>
      <c r="H17" s="88">
        <v>5.1249999999999997E-2</v>
      </c>
      <c r="I17" s="88">
        <v>5.1249999999999997E-2</v>
      </c>
      <c r="J17" s="88">
        <v>5.1249999999999997E-2</v>
      </c>
    </row>
    <row r="18" spans="2:10" s="211" customFormat="1" ht="17.100000000000001" customHeight="1">
      <c r="B18" s="234"/>
      <c r="C18" s="234"/>
      <c r="D18" s="234"/>
      <c r="E18" s="234"/>
      <c r="F18" s="234"/>
      <c r="G18" s="234"/>
      <c r="H18" s="234"/>
      <c r="I18" s="234"/>
      <c r="J18" s="234"/>
    </row>
    <row r="19" spans="2:10" s="211" customFormat="1" ht="17.100000000000001" customHeight="1">
      <c r="B19" s="83" t="s">
        <v>100</v>
      </c>
      <c r="C19" s="234"/>
      <c r="D19" s="234"/>
      <c r="E19" s="234"/>
      <c r="F19" s="234"/>
      <c r="G19" s="234"/>
      <c r="H19" s="234"/>
      <c r="I19" s="234"/>
      <c r="J19" s="234"/>
    </row>
    <row r="20" spans="2:10" s="211" customFormat="1" ht="17.100000000000001" customHeight="1">
      <c r="B20" s="84" t="s">
        <v>73</v>
      </c>
      <c r="C20" s="66">
        <v>11848.655814</v>
      </c>
      <c r="D20" s="67">
        <v>12191.813692</v>
      </c>
      <c r="E20" s="67">
        <v>12191.813692</v>
      </c>
      <c r="F20" s="67">
        <v>12191.813692</v>
      </c>
      <c r="G20" s="67">
        <v>12191.813692</v>
      </c>
      <c r="H20" s="67">
        <v>12528.849657000001</v>
      </c>
      <c r="I20" s="67">
        <v>12528.849657000001</v>
      </c>
      <c r="J20" s="67">
        <v>12528.849657000001</v>
      </c>
    </row>
    <row r="21" spans="2:10" s="211" customFormat="1" ht="17.100000000000001" customHeight="1">
      <c r="B21" s="84" t="s">
        <v>74</v>
      </c>
      <c r="C21" s="66">
        <v>9651.6589719999993</v>
      </c>
      <c r="D21" s="67">
        <v>9250.2645570000004</v>
      </c>
      <c r="E21" s="67">
        <v>9595.9191510000001</v>
      </c>
      <c r="F21" s="67">
        <v>9329.9690060000012</v>
      </c>
      <c r="G21" s="67">
        <v>8852.4499809999998</v>
      </c>
      <c r="H21" s="67">
        <v>8332.7219719999994</v>
      </c>
      <c r="I21" s="67">
        <v>8072.6579019999999</v>
      </c>
      <c r="J21" s="67">
        <v>8232.717904000001</v>
      </c>
    </row>
    <row r="22" spans="2:10" s="211" customFormat="1" ht="17.100000000000001" customHeight="1">
      <c r="B22" s="84" t="s">
        <v>75</v>
      </c>
      <c r="C22" s="66">
        <v>-0.23071900000000001</v>
      </c>
      <c r="D22" s="67">
        <v>0.32818700000000001</v>
      </c>
      <c r="E22" s="67">
        <v>0.169598</v>
      </c>
      <c r="F22" s="67">
        <v>0.169598</v>
      </c>
      <c r="G22" s="67">
        <v>6.938936</v>
      </c>
      <c r="H22" s="67">
        <v>6.7423679999999999</v>
      </c>
      <c r="I22" s="67">
        <v>6.7423679999999999</v>
      </c>
      <c r="J22" s="67">
        <v>6.7423679999999999</v>
      </c>
    </row>
    <row r="23" spans="2:10" s="211" customFormat="1" ht="17.100000000000001" customHeight="1">
      <c r="B23" s="84" t="s">
        <v>76</v>
      </c>
      <c r="C23" s="66">
        <v>-17.839309</v>
      </c>
      <c r="D23" s="67">
        <v>-105.925629</v>
      </c>
      <c r="E23" s="67">
        <v>-253.231427</v>
      </c>
      <c r="F23" s="67">
        <v>-249.998491</v>
      </c>
      <c r="G23" s="67">
        <v>-363.02784400000002</v>
      </c>
      <c r="H23" s="67">
        <v>-791.19256499999995</v>
      </c>
      <c r="I23" s="67">
        <v>-862.87498600000004</v>
      </c>
      <c r="J23" s="67">
        <v>-945.74003000000005</v>
      </c>
    </row>
    <row r="24" spans="2:10" s="211" customFormat="1" ht="17.100000000000001" customHeight="1">
      <c r="B24" s="83" t="s">
        <v>99</v>
      </c>
      <c r="C24" s="102">
        <v>21482.244758000001</v>
      </c>
      <c r="D24" s="89">
        <v>21336.480806999996</v>
      </c>
      <c r="E24" s="89">
        <v>21534.671014</v>
      </c>
      <c r="F24" s="89">
        <v>21271.953805000005</v>
      </c>
      <c r="G24" s="89">
        <v>20688.174765</v>
      </c>
      <c r="H24" s="89">
        <v>20077.121431999996</v>
      </c>
      <c r="I24" s="89">
        <v>19745.374941000002</v>
      </c>
      <c r="J24" s="89">
        <v>19822.569899000002</v>
      </c>
    </row>
    <row r="25" spans="2:10" s="211" customFormat="1" ht="10.199999999999999">
      <c r="B25" s="221"/>
      <c r="C25" s="221"/>
      <c r="D25" s="221"/>
      <c r="E25" s="221"/>
      <c r="F25" s="221"/>
      <c r="G25" s="221"/>
      <c r="H25" s="221"/>
      <c r="I25" s="221"/>
      <c r="J25" s="221"/>
    </row>
    <row r="26" spans="2:10" s="211" customFormat="1" ht="27" customHeight="1">
      <c r="B26" s="297"/>
      <c r="C26" s="298"/>
      <c r="D26" s="298"/>
      <c r="E26" s="298"/>
      <c r="F26" s="298"/>
      <c r="G26" s="298"/>
      <c r="H26" s="298"/>
      <c r="I26" s="298"/>
      <c r="J26" s="298"/>
    </row>
  </sheetData>
  <mergeCells count="1">
    <mergeCell ref="B26:J26"/>
  </mergeCells>
  <hyperlinks>
    <hyperlink ref="B2" location="'Table of Contents'!A1" display="GO BACK TO TABLE OF CONTENTS" xr:uid="{00000000-0004-0000-0900-000000000000}"/>
  </hyperlinks>
  <pageMargins left="0.25" right="0.25" top="0.75" bottom="0.75" header="0.3" footer="0.3"/>
  <pageSetup paperSize="9" scale="85" orientation="landscape" r:id="rId1"/>
  <headerFooter alignWithMargins="0">
    <oddHeader>&amp;F</oddHead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pageSetUpPr fitToPage="1"/>
  </sheetPr>
  <dimension ref="B2:J11"/>
  <sheetViews>
    <sheetView showGridLines="0" zoomScale="110" zoomScaleNormal="110" workbookViewId="0"/>
  </sheetViews>
  <sheetFormatPr defaultColWidth="9.109375" defaultRowHeight="13.2"/>
  <cols>
    <col min="1" max="1" width="1.88671875" style="5" customWidth="1"/>
    <col min="2" max="2" width="34.33203125" style="5" bestFit="1" customWidth="1"/>
    <col min="3" max="10" width="15.44140625" style="5" customWidth="1"/>
    <col min="11" max="16384" width="9.109375" style="5"/>
  </cols>
  <sheetData>
    <row r="2" spans="2:10" s="4" customFormat="1" ht="17.100000000000001" customHeight="1" thickBot="1">
      <c r="B2" s="145" t="s">
        <v>48</v>
      </c>
    </row>
    <row r="3" spans="2:10" s="4" customFormat="1" ht="17.100000000000001" customHeight="1"/>
    <row r="4" spans="2:10" s="4" customFormat="1" ht="17.100000000000001" customHeight="1">
      <c r="B4" s="15" t="s">
        <v>196</v>
      </c>
      <c r="C4" s="6"/>
      <c r="D4" s="6"/>
      <c r="E4" s="6"/>
      <c r="F4" s="6"/>
      <c r="G4" s="6"/>
      <c r="H4" s="6"/>
      <c r="I4" s="6"/>
      <c r="J4" s="6"/>
    </row>
    <row r="5" spans="2:10" s="197" customFormat="1" ht="17.100000000000001" customHeight="1"/>
    <row r="6" spans="2:10" s="10" customFormat="1" ht="17.100000000000001" customHeight="1">
      <c r="B6" s="236"/>
      <c r="C6" s="123" t="s">
        <v>230</v>
      </c>
      <c r="D6" s="123" t="s">
        <v>231</v>
      </c>
      <c r="E6" s="123" t="s">
        <v>232</v>
      </c>
      <c r="F6" s="123" t="s">
        <v>233</v>
      </c>
      <c r="G6" s="123" t="s">
        <v>234</v>
      </c>
      <c r="H6" s="123" t="s">
        <v>235</v>
      </c>
      <c r="I6" s="123" t="s">
        <v>236</v>
      </c>
      <c r="J6" s="123" t="s">
        <v>237</v>
      </c>
    </row>
    <row r="7" spans="2:10" s="10" customFormat="1" ht="17.100000000000001" customHeight="1">
      <c r="B7" s="128" t="s">
        <v>169</v>
      </c>
      <c r="C7" s="189">
        <v>0.98816664467277437</v>
      </c>
      <c r="D7" s="260">
        <v>0.96</v>
      </c>
      <c r="E7" s="260">
        <v>0.96620806038650031</v>
      </c>
      <c r="F7" s="260">
        <v>0.96647316207101641</v>
      </c>
      <c r="G7" s="260">
        <v>0.94821999999999995</v>
      </c>
      <c r="H7" s="260">
        <v>0.95626550283708345</v>
      </c>
      <c r="I7" s="260">
        <v>0.95</v>
      </c>
      <c r="J7" s="260">
        <v>0.95652198116667431</v>
      </c>
    </row>
    <row r="8" spans="2:10" s="10" customFormat="1" ht="17.100000000000001" customHeight="1">
      <c r="B8" s="128" t="s">
        <v>269</v>
      </c>
      <c r="C8" s="189">
        <v>1.3940999999999999</v>
      </c>
      <c r="D8" s="260">
        <v>1.401</v>
      </c>
      <c r="E8" s="260">
        <v>1.4351</v>
      </c>
      <c r="F8" s="260">
        <v>1.44</v>
      </c>
      <c r="G8" s="260">
        <v>1.44</v>
      </c>
      <c r="H8" s="260">
        <v>1.44</v>
      </c>
      <c r="I8" s="260">
        <v>1.44</v>
      </c>
      <c r="J8" s="260">
        <v>1.4317</v>
      </c>
    </row>
    <row r="9" spans="2:10" s="10" customFormat="1" ht="17.100000000000001" customHeight="1">
      <c r="B9" s="128" t="s">
        <v>170</v>
      </c>
      <c r="C9" s="189">
        <v>1.3412999999999999</v>
      </c>
      <c r="D9" s="260">
        <v>1.3675999999999999</v>
      </c>
      <c r="E9" s="260">
        <v>1.3677999999999999</v>
      </c>
      <c r="F9" s="260">
        <v>1.3975</v>
      </c>
      <c r="G9" s="260">
        <v>1.35</v>
      </c>
      <c r="H9" s="260">
        <v>1.3720000000000001</v>
      </c>
      <c r="I9" s="260">
        <v>1.36</v>
      </c>
      <c r="J9" s="260">
        <v>1.3312999999999999</v>
      </c>
    </row>
    <row r="10" spans="2:10" s="10" customFormat="1" ht="17.100000000000001" customHeight="1">
      <c r="B10" s="128" t="s">
        <v>171</v>
      </c>
      <c r="C10" s="66" t="s">
        <v>238</v>
      </c>
      <c r="D10" s="261" t="s">
        <v>238</v>
      </c>
      <c r="E10" s="261" t="s">
        <v>238</v>
      </c>
      <c r="F10" s="261" t="s">
        <v>238</v>
      </c>
      <c r="G10" s="261" t="s">
        <v>238</v>
      </c>
      <c r="H10" s="261" t="s">
        <v>238</v>
      </c>
      <c r="I10" s="261" t="s">
        <v>238</v>
      </c>
      <c r="J10" s="261" t="s">
        <v>238</v>
      </c>
    </row>
    <row r="11" spans="2:10" s="10" customFormat="1" ht="17.100000000000001" customHeight="1">
      <c r="B11" s="128" t="s">
        <v>172</v>
      </c>
      <c r="C11" s="190">
        <v>103.9</v>
      </c>
      <c r="D11" s="261">
        <v>104.3</v>
      </c>
      <c r="E11" s="261">
        <v>104.9</v>
      </c>
      <c r="F11" s="261">
        <v>109.74200000000002</v>
      </c>
      <c r="G11" s="261">
        <v>107.1</v>
      </c>
      <c r="H11" s="261">
        <v>110.39200000000001</v>
      </c>
      <c r="I11" s="261">
        <v>104.3</v>
      </c>
      <c r="J11" s="261">
        <v>103.584</v>
      </c>
    </row>
  </sheetData>
  <hyperlinks>
    <hyperlink ref="B2" location="'Table of Contents'!A1" display="GO BACK TO TABLE OF CONTENTS" xr:uid="{00000000-0004-0000-0A00-000000000000}"/>
  </hyperlinks>
  <pageMargins left="0.25" right="0.25" top="0.75" bottom="0.75" header="0.3" footer="0.3"/>
  <pageSetup scale="78"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pageSetUpPr fitToPage="1"/>
  </sheetPr>
  <dimension ref="B2:M18"/>
  <sheetViews>
    <sheetView showGridLines="0" zoomScale="110" zoomScaleNormal="110" workbookViewId="0"/>
  </sheetViews>
  <sheetFormatPr defaultColWidth="9.109375" defaultRowHeight="13.2"/>
  <cols>
    <col min="1" max="1" width="1.88671875" style="5" customWidth="1"/>
    <col min="2" max="2" width="38.6640625" style="5" customWidth="1"/>
    <col min="3" max="13" width="15.44140625" style="5" customWidth="1"/>
    <col min="14" max="16384" width="9.109375" style="5"/>
  </cols>
  <sheetData>
    <row r="2" spans="2:13" s="4" customFormat="1" ht="17.100000000000001" customHeight="1" thickBot="1">
      <c r="B2" s="145" t="s">
        <v>48</v>
      </c>
    </row>
    <row r="3" spans="2:13" s="4" customFormat="1" ht="17.100000000000001" customHeight="1">
      <c r="B3" s="26"/>
    </row>
    <row r="4" spans="2:13" s="4" customFormat="1" ht="17.100000000000001" customHeight="1">
      <c r="B4" s="15" t="s">
        <v>168</v>
      </c>
      <c r="C4" s="6"/>
      <c r="D4" s="6"/>
      <c r="E4" s="6"/>
      <c r="F4" s="6"/>
      <c r="G4" s="6"/>
      <c r="H4" s="6"/>
      <c r="I4" s="6"/>
      <c r="J4" s="6"/>
      <c r="K4" s="6"/>
      <c r="L4" s="6"/>
      <c r="M4" s="6"/>
    </row>
    <row r="5" spans="2:13" s="197" customFormat="1" ht="17.100000000000001" customHeight="1">
      <c r="B5" s="194"/>
    </row>
    <row r="6" spans="2:13" s="10" customFormat="1" ht="17.100000000000001" customHeight="1">
      <c r="B6" s="127" t="s">
        <v>54</v>
      </c>
      <c r="C6" s="123" t="s">
        <v>230</v>
      </c>
      <c r="D6" s="123" t="s">
        <v>231</v>
      </c>
      <c r="E6" s="123" t="s">
        <v>232</v>
      </c>
      <c r="F6" s="123" t="s">
        <v>233</v>
      </c>
      <c r="G6" s="123" t="s">
        <v>234</v>
      </c>
      <c r="H6" s="123" t="s">
        <v>235</v>
      </c>
      <c r="I6" s="123" t="s">
        <v>236</v>
      </c>
      <c r="J6" s="123" t="s">
        <v>237</v>
      </c>
      <c r="K6" s="124" t="s">
        <v>239</v>
      </c>
      <c r="L6" s="124" t="s">
        <v>240</v>
      </c>
      <c r="M6" s="124" t="s">
        <v>241</v>
      </c>
    </row>
    <row r="7" spans="2:13" s="10" customFormat="1" ht="17.100000000000001" customHeight="1">
      <c r="B7" s="237" t="s">
        <v>136</v>
      </c>
      <c r="C7" s="194"/>
      <c r="D7" s="194"/>
      <c r="E7" s="194"/>
      <c r="F7" s="194"/>
      <c r="G7" s="194"/>
      <c r="H7" s="194"/>
      <c r="I7" s="194"/>
      <c r="J7" s="194"/>
      <c r="K7" s="194"/>
      <c r="L7" s="194"/>
      <c r="M7" s="194"/>
    </row>
    <row r="8" spans="2:13" s="10" customFormat="1" ht="17.100000000000001" customHeight="1">
      <c r="B8" s="128" t="s">
        <v>53</v>
      </c>
      <c r="C8" s="92">
        <v>64.187637969999997</v>
      </c>
      <c r="D8" s="130">
        <v>64.328190506000013</v>
      </c>
      <c r="E8" s="130">
        <v>63.924785076000006</v>
      </c>
      <c r="F8" s="130">
        <v>66.575321842999998</v>
      </c>
      <c r="G8" s="130">
        <v>64.496579944000004</v>
      </c>
      <c r="H8" s="130">
        <v>64.448340357999996</v>
      </c>
      <c r="I8" s="130">
        <v>64.698793249000005</v>
      </c>
      <c r="J8" s="130">
        <v>64.561017234999994</v>
      </c>
      <c r="K8" s="130">
        <v>64.469534426999999</v>
      </c>
      <c r="L8" s="130">
        <v>62.539359861999998</v>
      </c>
      <c r="M8" s="130">
        <v>62.485567438000004</v>
      </c>
    </row>
    <row r="9" spans="2:13" s="10" customFormat="1" ht="17.100000000000001" customHeight="1">
      <c r="B9" s="128" t="s">
        <v>65</v>
      </c>
      <c r="C9" s="108">
        <v>173.77278163800005</v>
      </c>
      <c r="D9" s="131">
        <v>187.76706900299999</v>
      </c>
      <c r="E9" s="131">
        <v>179.824100835</v>
      </c>
      <c r="F9" s="131">
        <v>149.05038289000001</v>
      </c>
      <c r="G9" s="131">
        <v>143.51759789900001</v>
      </c>
      <c r="H9" s="131">
        <v>146.15091736499997</v>
      </c>
      <c r="I9" s="131">
        <v>145.38219190899997</v>
      </c>
      <c r="J9" s="131">
        <v>137.645789589</v>
      </c>
      <c r="K9" s="131">
        <v>130.62408340199997</v>
      </c>
      <c r="L9" s="131">
        <v>136.16387864799998</v>
      </c>
      <c r="M9" s="131">
        <v>145.18998625599997</v>
      </c>
    </row>
    <row r="10" spans="2:13" s="10" customFormat="1" ht="17.100000000000001" customHeight="1">
      <c r="B10" s="129" t="s">
        <v>143</v>
      </c>
      <c r="C10" s="91">
        <v>237.96041960800002</v>
      </c>
      <c r="D10" s="132">
        <v>252.09525950900002</v>
      </c>
      <c r="E10" s="132">
        <v>243.748885911</v>
      </c>
      <c r="F10" s="132">
        <v>215.62570473300002</v>
      </c>
      <c r="G10" s="132">
        <v>208.01417784300003</v>
      </c>
      <c r="H10" s="132">
        <v>210.59925772300002</v>
      </c>
      <c r="I10" s="132">
        <v>210.08098515800003</v>
      </c>
      <c r="J10" s="132">
        <v>202.20680682399998</v>
      </c>
      <c r="K10" s="132">
        <v>195.09361782899995</v>
      </c>
      <c r="L10" s="132">
        <v>198.70323850999998</v>
      </c>
      <c r="M10" s="132">
        <v>207.675553694</v>
      </c>
    </row>
    <row r="11" spans="2:13" s="10" customFormat="1" ht="17.100000000000001" customHeight="1">
      <c r="B11" s="128" t="s">
        <v>120</v>
      </c>
      <c r="C11" s="92">
        <v>-18.726388418999996</v>
      </c>
      <c r="D11" s="130">
        <v>13.208269250999997</v>
      </c>
      <c r="E11" s="130">
        <v>19.701128822999998</v>
      </c>
      <c r="F11" s="130">
        <v>0.78909185700000428</v>
      </c>
      <c r="G11" s="130">
        <v>1.8800516679999979</v>
      </c>
      <c r="H11" s="130">
        <v>-0.79843711600000278</v>
      </c>
      <c r="I11" s="130">
        <v>0.3676783979999998</v>
      </c>
      <c r="J11" s="130">
        <v>0.78508299500000067</v>
      </c>
      <c r="K11" s="130">
        <v>-4.8070659999996934E-3</v>
      </c>
      <c r="L11" s="130">
        <v>1.127535408</v>
      </c>
      <c r="M11" s="130">
        <v>1.7042517269999999</v>
      </c>
    </row>
    <row r="12" spans="2:13" s="10" customFormat="1" ht="17.100000000000001" customHeight="1">
      <c r="B12" s="194"/>
      <c r="C12" s="194"/>
      <c r="D12" s="194"/>
      <c r="E12" s="194"/>
      <c r="F12" s="194"/>
      <c r="G12" s="194"/>
      <c r="H12" s="194"/>
      <c r="I12" s="194"/>
      <c r="J12" s="194"/>
      <c r="K12" s="194"/>
      <c r="L12" s="194"/>
      <c r="M12" s="194"/>
    </row>
    <row r="13" spans="2:13" s="10" customFormat="1" ht="17.100000000000001" customHeight="1">
      <c r="B13" s="237" t="s">
        <v>137</v>
      </c>
      <c r="C13" s="194"/>
      <c r="D13" s="194"/>
      <c r="E13" s="194"/>
      <c r="F13" s="194"/>
      <c r="G13" s="194"/>
      <c r="H13" s="194"/>
      <c r="I13" s="194"/>
      <c r="J13" s="194"/>
      <c r="K13" s="194"/>
      <c r="L13" s="194"/>
      <c r="M13" s="194"/>
    </row>
    <row r="14" spans="2:13" s="10" customFormat="1" ht="17.100000000000001" customHeight="1">
      <c r="B14" s="128" t="s">
        <v>53</v>
      </c>
      <c r="C14" s="92">
        <v>92.370624803999988</v>
      </c>
      <c r="D14" s="130">
        <v>93.85243472199997</v>
      </c>
      <c r="E14" s="130">
        <v>91.392047348999981</v>
      </c>
      <c r="F14" s="130">
        <v>90.931529097999984</v>
      </c>
      <c r="G14" s="130">
        <v>90.054249046999999</v>
      </c>
      <c r="H14" s="130">
        <v>90.797903785000003</v>
      </c>
      <c r="I14" s="130">
        <v>88.909180352999996</v>
      </c>
      <c r="J14" s="130">
        <v>88.554595849000009</v>
      </c>
      <c r="K14" s="130">
        <v>87.219731209000003</v>
      </c>
      <c r="L14" s="130">
        <v>87.761525225000014</v>
      </c>
      <c r="M14" s="130">
        <v>85.267754244000002</v>
      </c>
    </row>
    <row r="15" spans="2:13" s="10" customFormat="1" ht="17.100000000000001" customHeight="1">
      <c r="B15" s="128" t="s">
        <v>65</v>
      </c>
      <c r="C15" s="108">
        <v>12.235534973</v>
      </c>
      <c r="D15" s="131">
        <v>12.194706994999999</v>
      </c>
      <c r="E15" s="131">
        <v>11.914030777000001</v>
      </c>
      <c r="F15" s="131">
        <v>11.181437758000001</v>
      </c>
      <c r="G15" s="131">
        <v>10.88981072</v>
      </c>
      <c r="H15" s="131">
        <v>11.196564101000002</v>
      </c>
      <c r="I15" s="131">
        <v>10.891092434000001</v>
      </c>
      <c r="J15" s="131">
        <v>10.447169952000001</v>
      </c>
      <c r="K15" s="131">
        <v>10.261865486</v>
      </c>
      <c r="L15" s="131">
        <v>10.721999624</v>
      </c>
      <c r="M15" s="131">
        <v>11.723365661000001</v>
      </c>
    </row>
    <row r="16" spans="2:13" s="10" customFormat="1" ht="17.100000000000001" customHeight="1">
      <c r="B16" s="129" t="s">
        <v>142</v>
      </c>
      <c r="C16" s="91">
        <v>104.606159777</v>
      </c>
      <c r="D16" s="132">
        <v>106.04714171699999</v>
      </c>
      <c r="E16" s="132">
        <v>103.30607812599999</v>
      </c>
      <c r="F16" s="132">
        <v>102.112966856</v>
      </c>
      <c r="G16" s="132">
        <v>100.94405976699998</v>
      </c>
      <c r="H16" s="132">
        <v>101.994467886</v>
      </c>
      <c r="I16" s="132">
        <v>99.800272786999997</v>
      </c>
      <c r="J16" s="132">
        <v>99.001765801000019</v>
      </c>
      <c r="K16" s="132">
        <v>97.481596695000022</v>
      </c>
      <c r="L16" s="132">
        <v>98.48352484900002</v>
      </c>
      <c r="M16" s="132">
        <v>96.991119905000019</v>
      </c>
    </row>
    <row r="17" spans="2:13" s="10" customFormat="1" ht="17.100000000000001" customHeight="1">
      <c r="B17" s="194"/>
      <c r="C17" s="194"/>
      <c r="D17" s="194"/>
      <c r="E17" s="194"/>
      <c r="F17" s="194"/>
      <c r="G17" s="194"/>
      <c r="H17" s="194"/>
      <c r="I17" s="194"/>
      <c r="J17" s="194"/>
      <c r="K17" s="194"/>
      <c r="L17" s="194"/>
      <c r="M17" s="194"/>
    </row>
    <row r="18" spans="2:13" s="10" customFormat="1" ht="17.100000000000001" customHeight="1">
      <c r="B18" s="129" t="s">
        <v>66</v>
      </c>
      <c r="C18" s="91">
        <v>342.56657938500001</v>
      </c>
      <c r="D18" s="132">
        <v>358.142401226</v>
      </c>
      <c r="E18" s="132">
        <v>347.05496403699999</v>
      </c>
      <c r="F18" s="132">
        <v>317.73867158900003</v>
      </c>
      <c r="G18" s="132">
        <v>308.95823761000003</v>
      </c>
      <c r="H18" s="132">
        <v>312.59372560899999</v>
      </c>
      <c r="I18" s="132">
        <v>309.88125794500002</v>
      </c>
      <c r="J18" s="132">
        <v>301.20857262499999</v>
      </c>
      <c r="K18" s="132">
        <v>292.57521452399999</v>
      </c>
      <c r="L18" s="132">
        <v>297.186763359</v>
      </c>
      <c r="M18" s="132">
        <v>304.66667359900003</v>
      </c>
    </row>
  </sheetData>
  <hyperlinks>
    <hyperlink ref="B2" location="'Table of Contents'!A1" display="GO BACK TO TABLE OF CONTENTS" xr:uid="{00000000-0004-0000-0B00-000000000000}"/>
  </hyperlinks>
  <pageMargins left="0.25" right="0.25" top="0.75" bottom="0.75" header="0.3" footer="0.3"/>
  <pageSetup scale="61"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B2:M30"/>
  <sheetViews>
    <sheetView showGridLines="0" zoomScale="110" zoomScaleNormal="110" workbookViewId="0"/>
  </sheetViews>
  <sheetFormatPr defaultColWidth="9.109375" defaultRowHeight="13.2"/>
  <cols>
    <col min="1" max="1" width="1.88671875" style="19" customWidth="1"/>
    <col min="2" max="2" width="41.44140625" style="19" bestFit="1" customWidth="1"/>
    <col min="3" max="13" width="16" style="19" customWidth="1"/>
    <col min="14" max="16384" width="9.109375" style="19"/>
  </cols>
  <sheetData>
    <row r="2" spans="2:13" s="4" customFormat="1" ht="17.100000000000001" customHeight="1" thickBot="1">
      <c r="B2" s="145" t="s">
        <v>48</v>
      </c>
    </row>
    <row r="3" spans="2:13" s="4" customFormat="1" ht="17.100000000000001" customHeight="1">
      <c r="B3" s="5"/>
    </row>
    <row r="4" spans="2:13" ht="17.100000000000001" customHeight="1">
      <c r="B4" s="15" t="s">
        <v>138</v>
      </c>
      <c r="C4" s="14"/>
      <c r="D4" s="14"/>
      <c r="E4" s="14"/>
      <c r="F4" s="14"/>
      <c r="G4" s="14"/>
      <c r="H4" s="14"/>
      <c r="I4" s="14"/>
      <c r="J4" s="14"/>
      <c r="K4" s="14"/>
      <c r="L4" s="14"/>
      <c r="M4" s="14"/>
    </row>
    <row r="5" spans="2:13" s="221" customFormat="1" ht="17.100000000000001" customHeight="1">
      <c r="B5" s="212"/>
      <c r="C5" s="212"/>
      <c r="D5" s="212"/>
      <c r="E5" s="212"/>
      <c r="F5" s="99"/>
      <c r="G5" s="99"/>
      <c r="H5" s="99"/>
      <c r="I5" s="99"/>
      <c r="J5" s="99"/>
      <c r="K5" s="99"/>
      <c r="L5" s="99"/>
      <c r="M5" s="99"/>
    </row>
    <row r="6" spans="2:13" s="234" customFormat="1" ht="17.100000000000001" customHeight="1">
      <c r="B6" s="39" t="s">
        <v>52</v>
      </c>
      <c r="C6" s="40" t="s">
        <v>217</v>
      </c>
      <c r="D6" s="40" t="s">
        <v>218</v>
      </c>
      <c r="E6" s="40" t="s">
        <v>219</v>
      </c>
      <c r="F6" s="40" t="s">
        <v>220</v>
      </c>
      <c r="G6" s="40" t="s">
        <v>221</v>
      </c>
      <c r="H6" s="40" t="s">
        <v>222</v>
      </c>
      <c r="I6" s="40" t="s">
        <v>223</v>
      </c>
      <c r="J6" s="40" t="s">
        <v>224</v>
      </c>
      <c r="K6" s="40" t="s">
        <v>225</v>
      </c>
      <c r="L6" s="40" t="s">
        <v>226</v>
      </c>
      <c r="M6" s="40" t="s">
        <v>227</v>
      </c>
    </row>
    <row r="7" spans="2:13" s="234" customFormat="1" ht="17.100000000000001" customHeight="1">
      <c r="B7" s="41" t="s">
        <v>0</v>
      </c>
      <c r="C7" s="165">
        <v>824.02138400000013</v>
      </c>
      <c r="D7" s="42">
        <v>832.60739199999989</v>
      </c>
      <c r="E7" s="42">
        <v>805.26524500000005</v>
      </c>
      <c r="F7" s="42">
        <v>778.75252499999988</v>
      </c>
      <c r="G7" s="42">
        <v>818.60043700000006</v>
      </c>
      <c r="H7" s="42">
        <v>844.943444</v>
      </c>
      <c r="I7" s="42">
        <v>809.05571099999997</v>
      </c>
      <c r="J7" s="42">
        <v>765.10885700000017</v>
      </c>
      <c r="K7" s="42">
        <v>620.13086599999997</v>
      </c>
      <c r="L7" s="42">
        <v>669.33171300000004</v>
      </c>
      <c r="M7" s="42">
        <v>652.08977400000003</v>
      </c>
    </row>
    <row r="8" spans="2:13" s="234" customFormat="1" ht="17.100000000000001" customHeight="1">
      <c r="B8" s="41" t="s">
        <v>17</v>
      </c>
      <c r="C8" s="165">
        <v>155.16222299999998</v>
      </c>
      <c r="D8" s="42">
        <v>142.77885500000002</v>
      </c>
      <c r="E8" s="42">
        <v>147.155258</v>
      </c>
      <c r="F8" s="42">
        <v>142.973399</v>
      </c>
      <c r="G8" s="42">
        <v>149.81437900000006</v>
      </c>
      <c r="H8" s="42">
        <v>129.93846199999999</v>
      </c>
      <c r="I8" s="42">
        <v>132.47148999999999</v>
      </c>
      <c r="J8" s="42">
        <v>137.92230999999998</v>
      </c>
      <c r="K8" s="42">
        <v>137.21049699999998</v>
      </c>
      <c r="L8" s="42">
        <v>131.24367000000001</v>
      </c>
      <c r="M8" s="42">
        <v>120.12223</v>
      </c>
    </row>
    <row r="9" spans="2:13" s="234" customFormat="1" ht="17.100000000000001" customHeight="1">
      <c r="B9" s="172" t="s">
        <v>50</v>
      </c>
      <c r="C9" s="167">
        <v>26.213332999999693</v>
      </c>
      <c r="D9" s="173">
        <v>5.7503180000001066</v>
      </c>
      <c r="E9" s="173">
        <v>14.453870999999936</v>
      </c>
      <c r="F9" s="173">
        <v>78.063064000000054</v>
      </c>
      <c r="G9" s="173">
        <v>41.899766</v>
      </c>
      <c r="H9" s="173">
        <v>32.729187000000138</v>
      </c>
      <c r="I9" s="173">
        <v>-4.6734340000000429</v>
      </c>
      <c r="J9" s="173">
        <v>44.1414929999994</v>
      </c>
      <c r="K9" s="173">
        <v>49.519073000000162</v>
      </c>
      <c r="L9" s="173">
        <v>1.9314399999998386</v>
      </c>
      <c r="M9" s="173">
        <v>5.2303249999999935</v>
      </c>
    </row>
    <row r="10" spans="2:13" s="234" customFormat="1" ht="17.100000000000001" customHeight="1">
      <c r="B10" s="171" t="s">
        <v>1</v>
      </c>
      <c r="C10" s="166">
        <v>1005.3969399999999</v>
      </c>
      <c r="D10" s="60">
        <v>981.13656500000002</v>
      </c>
      <c r="E10" s="60">
        <v>966.87437399999999</v>
      </c>
      <c r="F10" s="60">
        <v>999.7889879999999</v>
      </c>
      <c r="G10" s="60">
        <v>1010.3145820000001</v>
      </c>
      <c r="H10" s="60">
        <v>1007.6110930000001</v>
      </c>
      <c r="I10" s="60">
        <v>936.85376699999995</v>
      </c>
      <c r="J10" s="60">
        <v>947.1726599999995</v>
      </c>
      <c r="K10" s="60">
        <v>806.86043600000016</v>
      </c>
      <c r="L10" s="60">
        <v>802.50682299999994</v>
      </c>
      <c r="M10" s="60">
        <v>777.44232899999997</v>
      </c>
    </row>
    <row r="11" spans="2:13" s="234" customFormat="1" ht="17.100000000000001" customHeight="1">
      <c r="B11" s="41" t="s">
        <v>20</v>
      </c>
      <c r="C11" s="165">
        <v>131.07403399999998</v>
      </c>
      <c r="D11" s="42">
        <v>117.29113900000002</v>
      </c>
      <c r="E11" s="42">
        <v>129.25455099999999</v>
      </c>
      <c r="F11" s="42">
        <v>122.10014200000002</v>
      </c>
      <c r="G11" s="42">
        <v>118.94047500000001</v>
      </c>
      <c r="H11" s="42">
        <v>116.39580099999999</v>
      </c>
      <c r="I11" s="42">
        <v>114.12310100000001</v>
      </c>
      <c r="J11" s="42">
        <v>114.57448200000005</v>
      </c>
      <c r="K11" s="42">
        <v>112.52044999999998</v>
      </c>
      <c r="L11" s="42">
        <v>121.583305</v>
      </c>
      <c r="M11" s="42">
        <v>114.68392</v>
      </c>
    </row>
    <row r="12" spans="2:13" s="234" customFormat="1" ht="17.100000000000001" customHeight="1">
      <c r="B12" s="172" t="s">
        <v>37</v>
      </c>
      <c r="C12" s="167">
        <v>462.82049700000027</v>
      </c>
      <c r="D12" s="173">
        <v>450.89322199999992</v>
      </c>
      <c r="E12" s="173">
        <v>467.07330899999999</v>
      </c>
      <c r="F12" s="173">
        <v>523.97945699999991</v>
      </c>
      <c r="G12" s="173">
        <v>508.77168100000006</v>
      </c>
      <c r="H12" s="173">
        <v>448.97335499999997</v>
      </c>
      <c r="I12" s="173">
        <v>544.266479</v>
      </c>
      <c r="J12" s="173">
        <v>540.18462399999999</v>
      </c>
      <c r="K12" s="173">
        <v>574.44671600000004</v>
      </c>
      <c r="L12" s="173">
        <v>538.65079300000002</v>
      </c>
      <c r="M12" s="173">
        <v>541.20156999999995</v>
      </c>
    </row>
    <row r="13" spans="2:13" s="234" customFormat="1" ht="17.100000000000001" customHeight="1">
      <c r="B13" s="174" t="s">
        <v>2</v>
      </c>
      <c r="C13" s="168">
        <v>593.89453100000026</v>
      </c>
      <c r="D13" s="175">
        <v>568.18436099999997</v>
      </c>
      <c r="E13" s="175">
        <v>596.32785999999999</v>
      </c>
      <c r="F13" s="175">
        <v>646.07959899999992</v>
      </c>
      <c r="G13" s="175">
        <v>627.71215600000005</v>
      </c>
      <c r="H13" s="175">
        <v>565.36915599999998</v>
      </c>
      <c r="I13" s="175">
        <v>658.38958000000002</v>
      </c>
      <c r="J13" s="175">
        <v>654.75910600000009</v>
      </c>
      <c r="K13" s="175">
        <v>686.96716600000002</v>
      </c>
      <c r="L13" s="175">
        <v>660.23409800000002</v>
      </c>
      <c r="M13" s="175">
        <v>655.88549</v>
      </c>
    </row>
    <row r="14" spans="2:13" s="234" customFormat="1" ht="17.100000000000001" customHeight="1">
      <c r="B14" s="239" t="s">
        <v>38</v>
      </c>
      <c r="C14" s="166">
        <v>411.5024089999996</v>
      </c>
      <c r="D14" s="60">
        <v>412.95220400000005</v>
      </c>
      <c r="E14" s="60">
        <v>370.546514</v>
      </c>
      <c r="F14" s="60">
        <v>353.70938899999999</v>
      </c>
      <c r="G14" s="60">
        <v>382.60242600000004</v>
      </c>
      <c r="H14" s="60">
        <v>442.24193700000012</v>
      </c>
      <c r="I14" s="60">
        <v>278.46418699999992</v>
      </c>
      <c r="J14" s="60">
        <v>292.41355399999941</v>
      </c>
      <c r="K14" s="60">
        <v>119.89327000000014</v>
      </c>
      <c r="L14" s="60">
        <v>142.27272499999992</v>
      </c>
      <c r="M14" s="60">
        <v>121.55683899999997</v>
      </c>
    </row>
    <row r="15" spans="2:13" s="234" customFormat="1" ht="17.100000000000001" customHeight="1">
      <c r="B15" s="176" t="s">
        <v>97</v>
      </c>
      <c r="C15" s="170">
        <v>-53.147011000000006</v>
      </c>
      <c r="D15" s="177">
        <v>-36.225871999999995</v>
      </c>
      <c r="E15" s="177">
        <v>-2.6164320000000001</v>
      </c>
      <c r="F15" s="177">
        <v>-33.893879999999996</v>
      </c>
      <c r="G15" s="177">
        <v>7.3063809999999929</v>
      </c>
      <c r="H15" s="177">
        <v>-56.072663999999996</v>
      </c>
      <c r="I15" s="177">
        <v>1.2611030000000001</v>
      </c>
      <c r="J15" s="177">
        <v>-6.7955680000000003</v>
      </c>
      <c r="K15" s="177">
        <v>55.135676999999994</v>
      </c>
      <c r="L15" s="177">
        <v>28.474541000000002</v>
      </c>
      <c r="M15" s="177">
        <v>-4.1106059999999998</v>
      </c>
    </row>
    <row r="16" spans="2:13" s="234" customFormat="1" ht="17.100000000000001" customHeight="1">
      <c r="B16" s="58" t="s">
        <v>109</v>
      </c>
      <c r="C16" s="166">
        <v>464.64941999999962</v>
      </c>
      <c r="D16" s="60">
        <v>449.17807600000003</v>
      </c>
      <c r="E16" s="60">
        <v>373.16294599999998</v>
      </c>
      <c r="F16" s="60">
        <v>387.60326899999995</v>
      </c>
      <c r="G16" s="60">
        <v>375.29604500000005</v>
      </c>
      <c r="H16" s="60">
        <v>498.3146010000001</v>
      </c>
      <c r="I16" s="60">
        <v>277.20308399999993</v>
      </c>
      <c r="J16" s="60">
        <v>299.20912199999941</v>
      </c>
      <c r="K16" s="60">
        <v>64.757593000000156</v>
      </c>
      <c r="L16" s="60">
        <v>113.79818399999992</v>
      </c>
      <c r="M16" s="60">
        <v>125.66744499999997</v>
      </c>
    </row>
    <row r="17" spans="2:13" s="234" customFormat="1" ht="17.100000000000001" customHeight="1">
      <c r="B17" s="176" t="s">
        <v>21</v>
      </c>
      <c r="C17" s="170">
        <v>118.33186900000001</v>
      </c>
      <c r="D17" s="177">
        <v>116.48834099999999</v>
      </c>
      <c r="E17" s="177">
        <v>96.503726</v>
      </c>
      <c r="F17" s="177">
        <v>106.39105799999997</v>
      </c>
      <c r="G17" s="177">
        <v>86.527864000000008</v>
      </c>
      <c r="H17" s="177">
        <v>126.74117199999999</v>
      </c>
      <c r="I17" s="177">
        <v>71.067594</v>
      </c>
      <c r="J17" s="177">
        <v>79.833496999999994</v>
      </c>
      <c r="K17" s="177">
        <v>4.4678140000000042</v>
      </c>
      <c r="L17" s="177">
        <v>28.613864</v>
      </c>
      <c r="M17" s="177">
        <v>31.423431999999998</v>
      </c>
    </row>
    <row r="18" spans="2:13" s="234" customFormat="1" ht="17.100000000000001" customHeight="1">
      <c r="B18" s="58" t="s">
        <v>121</v>
      </c>
      <c r="C18" s="166">
        <v>346.31755099999964</v>
      </c>
      <c r="D18" s="60">
        <v>332.68973500000004</v>
      </c>
      <c r="E18" s="60">
        <v>276.65922</v>
      </c>
      <c r="F18" s="60">
        <v>281.21221099999997</v>
      </c>
      <c r="G18" s="60">
        <v>288.76818100000003</v>
      </c>
      <c r="H18" s="60">
        <v>371.57342900000009</v>
      </c>
      <c r="I18" s="60">
        <v>206.13548999999995</v>
      </c>
      <c r="J18" s="60">
        <v>219.37562499999942</v>
      </c>
      <c r="K18" s="60">
        <v>60.289779000000152</v>
      </c>
      <c r="L18" s="60">
        <v>85.184319999999929</v>
      </c>
      <c r="M18" s="60">
        <v>94.244012999999967</v>
      </c>
    </row>
    <row r="19" spans="2:13" s="234" customFormat="1" ht="17.100000000000001" customHeight="1"/>
    <row r="20" spans="2:13" s="234" customFormat="1" ht="17.100000000000001" customHeight="1">
      <c r="B20" s="35" t="s">
        <v>49</v>
      </c>
      <c r="C20" s="85">
        <v>0.59070652333594764</v>
      </c>
      <c r="D20" s="161">
        <v>0.57910833340514623</v>
      </c>
      <c r="E20" s="161">
        <v>0.61675836699753095</v>
      </c>
      <c r="F20" s="161">
        <v>0.64621595832179735</v>
      </c>
      <c r="G20" s="161">
        <v>0.6213036683657408</v>
      </c>
      <c r="H20" s="161">
        <v>0.56109858250637568</v>
      </c>
      <c r="I20" s="161">
        <v>0.70276664639808195</v>
      </c>
      <c r="J20" s="161">
        <v>0.69127745515796502</v>
      </c>
      <c r="K20" s="161">
        <v>0.85140767268950568</v>
      </c>
      <c r="L20" s="161">
        <v>0.82271462257710937</v>
      </c>
      <c r="M20" s="161">
        <v>0.84364520110918739</v>
      </c>
    </row>
    <row r="21" spans="2:13" s="234" customFormat="1" ht="17.100000000000001" customHeight="1">
      <c r="B21" s="44" t="s">
        <v>115</v>
      </c>
      <c r="C21" s="169">
        <v>-13.17</v>
      </c>
      <c r="D21" s="43">
        <v>-8.6300000000000008</v>
      </c>
      <c r="E21" s="43">
        <v>-0.48</v>
      </c>
      <c r="F21" s="43">
        <v>-8.76</v>
      </c>
      <c r="G21" s="43">
        <v>2.59</v>
      </c>
      <c r="H21" s="43">
        <v>-13.99</v>
      </c>
      <c r="I21" s="43">
        <v>1.04</v>
      </c>
      <c r="J21" s="43">
        <v>-2.16</v>
      </c>
      <c r="K21" s="43">
        <v>12.24</v>
      </c>
      <c r="L21" s="43">
        <v>7</v>
      </c>
      <c r="M21" s="43">
        <v>1.44</v>
      </c>
    </row>
    <row r="22" spans="2:13" s="234" customFormat="1" ht="17.100000000000001" customHeight="1"/>
    <row r="23" spans="2:13" ht="17.100000000000001" customHeight="1">
      <c r="B23" s="17" t="s">
        <v>144</v>
      </c>
      <c r="C23" s="7"/>
      <c r="D23" s="8"/>
      <c r="E23" s="8"/>
      <c r="F23" s="8"/>
      <c r="G23" s="8"/>
      <c r="H23" s="8"/>
      <c r="I23" s="8"/>
      <c r="J23" s="8"/>
      <c r="K23" s="8"/>
      <c r="L23" s="8"/>
      <c r="M23" s="8"/>
    </row>
    <row r="24" spans="2:13" s="221" customFormat="1" ht="17.100000000000001" customHeight="1">
      <c r="B24" s="195"/>
      <c r="C24" s="196"/>
      <c r="D24" s="199"/>
      <c r="E24" s="199"/>
      <c r="F24" s="99"/>
      <c r="G24" s="99"/>
      <c r="H24" s="99"/>
      <c r="I24" s="99"/>
      <c r="J24" s="99"/>
      <c r="K24" s="99"/>
      <c r="L24" s="99"/>
      <c r="M24" s="99"/>
    </row>
    <row r="25" spans="2:13" s="234" customFormat="1" ht="10.199999999999999">
      <c r="B25" s="238"/>
      <c r="C25" s="40" t="s">
        <v>230</v>
      </c>
      <c r="D25" s="40" t="s">
        <v>231</v>
      </c>
      <c r="E25" s="40" t="s">
        <v>232</v>
      </c>
      <c r="F25" s="40" t="s">
        <v>233</v>
      </c>
      <c r="G25" s="40" t="s">
        <v>234</v>
      </c>
      <c r="H25" s="40" t="s">
        <v>235</v>
      </c>
      <c r="I25" s="40" t="s">
        <v>236</v>
      </c>
      <c r="J25" s="40" t="s">
        <v>237</v>
      </c>
      <c r="K25" s="40" t="s">
        <v>239</v>
      </c>
      <c r="L25" s="40" t="s">
        <v>240</v>
      </c>
      <c r="M25" s="40" t="s">
        <v>241</v>
      </c>
    </row>
    <row r="26" spans="2:13" s="234" customFormat="1" ht="17.100000000000001" customHeight="1">
      <c r="B26" s="45" t="s">
        <v>92</v>
      </c>
      <c r="C26" s="178">
        <v>160.37065268275001</v>
      </c>
      <c r="D26" s="46">
        <v>158.87845042036</v>
      </c>
      <c r="E26" s="46">
        <v>157.43619485010998</v>
      </c>
      <c r="F26" s="46">
        <v>156.90403600164001</v>
      </c>
      <c r="G26" s="46">
        <v>157.55763100612</v>
      </c>
      <c r="H26" s="46">
        <v>157.37082412341002</v>
      </c>
      <c r="I26" s="46">
        <v>157.48593466985997</v>
      </c>
      <c r="J26" s="46">
        <v>157.78216018500001</v>
      </c>
      <c r="K26" s="46">
        <v>158.11937686766001</v>
      </c>
      <c r="L26" s="46">
        <v>156.80817479295999</v>
      </c>
      <c r="M26" s="46">
        <v>155.98842804473</v>
      </c>
    </row>
    <row r="27" spans="2:13" s="234" customFormat="1" ht="17.100000000000001" customHeight="1">
      <c r="B27" s="247" t="s">
        <v>204</v>
      </c>
      <c r="C27" s="193">
        <v>160.73417575274999</v>
      </c>
      <c r="D27" s="47">
        <v>159.29760323135997</v>
      </c>
      <c r="E27" s="47">
        <v>157.88000648110997</v>
      </c>
      <c r="F27" s="47">
        <v>157.36131537963999</v>
      </c>
      <c r="G27" s="47">
        <v>158.05183452512</v>
      </c>
      <c r="H27" s="47">
        <v>157.85467392641002</v>
      </c>
      <c r="I27" s="47">
        <v>158.13827807086</v>
      </c>
      <c r="J27" s="47">
        <v>158.42801318599999</v>
      </c>
      <c r="K27" s="47">
        <v>158.82355736366003</v>
      </c>
      <c r="L27" s="47">
        <v>157.46328904395997</v>
      </c>
      <c r="M27" s="47">
        <v>156.62305118473003</v>
      </c>
    </row>
    <row r="28" spans="2:13" s="234" customFormat="1" ht="17.100000000000001" customHeight="1">
      <c r="B28" s="45" t="s">
        <v>40</v>
      </c>
      <c r="C28" s="178">
        <v>124.58006748699999</v>
      </c>
      <c r="D28" s="46">
        <v>126.251029101</v>
      </c>
      <c r="E28" s="46">
        <v>123.779732342</v>
      </c>
      <c r="F28" s="46">
        <v>124.409104711</v>
      </c>
      <c r="G28" s="46">
        <v>122.875710269</v>
      </c>
      <c r="H28" s="46">
        <v>123.890400437</v>
      </c>
      <c r="I28" s="46">
        <v>122.280677338</v>
      </c>
      <c r="J28" s="46">
        <v>122.917589904</v>
      </c>
      <c r="K28" s="46">
        <v>120.592303223</v>
      </c>
      <c r="L28" s="46">
        <v>120.781098841</v>
      </c>
      <c r="M28" s="46">
        <v>117.883068025</v>
      </c>
    </row>
    <row r="29" spans="2:13" s="234" customFormat="1" ht="17.100000000000001" customHeight="1">
      <c r="B29" s="48" t="s">
        <v>202</v>
      </c>
      <c r="C29" s="178">
        <v>38.285485999999999</v>
      </c>
      <c r="D29" s="46">
        <v>37.928720940000005</v>
      </c>
      <c r="E29" s="46">
        <v>38.100282399999998</v>
      </c>
      <c r="F29" s="46">
        <v>39.141232000999999</v>
      </c>
      <c r="G29" s="46">
        <v>39.472547704999997</v>
      </c>
      <c r="H29" s="46">
        <v>38.922709992999998</v>
      </c>
      <c r="I29" s="46">
        <v>38.675262683</v>
      </c>
      <c r="J29" s="46">
        <v>38.898152183999997</v>
      </c>
      <c r="K29" s="46">
        <v>39.819503074000004</v>
      </c>
      <c r="L29" s="46">
        <v>39.201098885999997</v>
      </c>
      <c r="M29" s="46">
        <v>39.503621275</v>
      </c>
    </row>
    <row r="30" spans="2:13" s="234" customFormat="1" ht="17.100000000000001" customHeight="1">
      <c r="B30" s="94" t="s">
        <v>211</v>
      </c>
      <c r="C30" s="169" vm="12">
        <v>4380.21</v>
      </c>
      <c r="D30" s="43" vm="51">
        <v>4374.12</v>
      </c>
      <c r="E30" s="43" vm="25">
        <v>4495.9000000000005</v>
      </c>
      <c r="F30" s="43" vm="27">
        <v>4550.6299999999992</v>
      </c>
      <c r="G30" s="43" vm="33">
        <v>4485.1899999999987</v>
      </c>
      <c r="H30" s="43" vm="52">
        <v>4399.9699999999993</v>
      </c>
      <c r="I30" s="43" vm="53">
        <v>4482.3899999999994</v>
      </c>
      <c r="J30" s="43" vm="27">
        <v>4512.79</v>
      </c>
      <c r="K30" s="43" vm="54">
        <v>4450.3099999999995</v>
      </c>
      <c r="L30" s="43" vm="24">
        <v>4492.1799999999994</v>
      </c>
      <c r="M30" s="43" vm="26">
        <v>4602.6999999999989</v>
      </c>
    </row>
  </sheetData>
  <hyperlinks>
    <hyperlink ref="B2" location="'Table of Contents'!A1" display="GO BACK TO TABLE OF CONTENTS" xr:uid="{00000000-0004-0000-0C00-000000000000}"/>
  </hyperlinks>
  <pageMargins left="0.25" right="0.25" top="0.75" bottom="0.75" header="0.3" footer="0.3"/>
  <pageSetup scale="59"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B2:M30"/>
  <sheetViews>
    <sheetView showGridLines="0" zoomScale="110" zoomScaleNormal="110" workbookViewId="0"/>
  </sheetViews>
  <sheetFormatPr defaultColWidth="9.109375" defaultRowHeight="13.2"/>
  <cols>
    <col min="1" max="1" width="2.109375" style="19" customWidth="1"/>
    <col min="2" max="2" width="41.44140625" style="19" customWidth="1"/>
    <col min="3" max="13" width="16" style="19" customWidth="1"/>
    <col min="14" max="16384" width="9.109375" style="19"/>
  </cols>
  <sheetData>
    <row r="2" spans="2:13" s="4" customFormat="1" ht="17.100000000000001" customHeight="1" thickBot="1">
      <c r="B2" s="145" t="s">
        <v>48</v>
      </c>
    </row>
    <row r="3" spans="2:13" s="4" customFormat="1" ht="17.100000000000001" customHeight="1">
      <c r="B3" s="5"/>
    </row>
    <row r="4" spans="2:13" ht="17.100000000000001" customHeight="1">
      <c r="B4" s="15" t="s">
        <v>139</v>
      </c>
      <c r="C4" s="14"/>
      <c r="D4" s="14"/>
      <c r="E4" s="14"/>
      <c r="F4" s="14"/>
      <c r="G4" s="14"/>
      <c r="H4" s="14"/>
      <c r="I4" s="14"/>
      <c r="J4" s="14"/>
      <c r="K4" s="14"/>
      <c r="L4" s="14"/>
      <c r="M4" s="14"/>
    </row>
    <row r="5" spans="2:13" s="221" customFormat="1" ht="17.100000000000001" customHeight="1">
      <c r="B5" s="212"/>
      <c r="C5" s="212"/>
      <c r="D5" s="212"/>
      <c r="E5" s="212"/>
      <c r="F5" s="99"/>
      <c r="G5" s="99"/>
      <c r="H5" s="99"/>
      <c r="I5" s="99"/>
      <c r="J5" s="99"/>
      <c r="K5" s="99"/>
      <c r="L5" s="99"/>
      <c r="M5" s="99"/>
    </row>
    <row r="6" spans="2:13" s="234" customFormat="1" ht="17.100000000000001" customHeight="1">
      <c r="B6" s="39" t="s">
        <v>52</v>
      </c>
      <c r="C6" s="40" t="s">
        <v>217</v>
      </c>
      <c r="D6" s="40" t="s">
        <v>218</v>
      </c>
      <c r="E6" s="40" t="s">
        <v>219</v>
      </c>
      <c r="F6" s="40" t="s">
        <v>220</v>
      </c>
      <c r="G6" s="40" t="s">
        <v>221</v>
      </c>
      <c r="H6" s="40" t="s">
        <v>222</v>
      </c>
      <c r="I6" s="40" t="s">
        <v>223</v>
      </c>
      <c r="J6" s="40" t="s">
        <v>224</v>
      </c>
      <c r="K6" s="40" t="s">
        <v>225</v>
      </c>
      <c r="L6" s="40" t="s">
        <v>226</v>
      </c>
      <c r="M6" s="40" t="s">
        <v>227</v>
      </c>
    </row>
    <row r="7" spans="2:13" s="234" customFormat="1" ht="17.100000000000001" customHeight="1">
      <c r="B7" s="41" t="s">
        <v>0</v>
      </c>
      <c r="C7" s="165">
        <v>227.99391999999997</v>
      </c>
      <c r="D7" s="42">
        <v>243.648448</v>
      </c>
      <c r="E7" s="42">
        <v>238.069491</v>
      </c>
      <c r="F7" s="42">
        <v>225.21434699999998</v>
      </c>
      <c r="G7" s="42">
        <v>235.43782299999998</v>
      </c>
      <c r="H7" s="42">
        <v>254.03286800000006</v>
      </c>
      <c r="I7" s="42">
        <v>259.29609199999999</v>
      </c>
      <c r="J7" s="42">
        <v>226.58446600000008</v>
      </c>
      <c r="K7" s="42">
        <v>207.41014200000001</v>
      </c>
      <c r="L7" s="42">
        <v>171.53982999999999</v>
      </c>
      <c r="M7" s="42">
        <v>158.45384200000001</v>
      </c>
    </row>
    <row r="8" spans="2:13" s="234" customFormat="1" ht="17.100000000000001" customHeight="1">
      <c r="B8" s="41" t="s">
        <v>17</v>
      </c>
      <c r="C8" s="165">
        <v>158.80181799999994</v>
      </c>
      <c r="D8" s="42">
        <v>156.14796400000003</v>
      </c>
      <c r="E8" s="42">
        <v>156.212211</v>
      </c>
      <c r="F8" s="42">
        <v>149.72213300000001</v>
      </c>
      <c r="G8" s="42">
        <v>143.04633300000003</v>
      </c>
      <c r="H8" s="42">
        <v>146.40909000000002</v>
      </c>
      <c r="I8" s="42">
        <v>149.30497099999999</v>
      </c>
      <c r="J8" s="42">
        <v>141.54582199999996</v>
      </c>
      <c r="K8" s="42">
        <v>142.93434800000003</v>
      </c>
      <c r="L8" s="42">
        <v>148.55113600000001</v>
      </c>
      <c r="M8" s="42">
        <v>161.973333</v>
      </c>
    </row>
    <row r="9" spans="2:13" s="234" customFormat="1" ht="17.100000000000001" customHeight="1">
      <c r="B9" s="172" t="s">
        <v>50</v>
      </c>
      <c r="C9" s="167">
        <v>0.17470000000002983</v>
      </c>
      <c r="D9" s="173">
        <v>-15.648695000000089</v>
      </c>
      <c r="E9" s="173">
        <v>6.7715570000000298</v>
      </c>
      <c r="F9" s="173">
        <v>15.638462999999859</v>
      </c>
      <c r="G9" s="173">
        <v>10.647648000000089</v>
      </c>
      <c r="H9" s="173">
        <v>8.6537249999999517</v>
      </c>
      <c r="I9" s="173">
        <v>3.6290449999999623</v>
      </c>
      <c r="J9" s="173">
        <v>13.987500999999924</v>
      </c>
      <c r="K9" s="173">
        <v>83.632925000000057</v>
      </c>
      <c r="L9" s="173">
        <v>10.44202199999998</v>
      </c>
      <c r="M9" s="173">
        <v>9.571216000000021</v>
      </c>
    </row>
    <row r="10" spans="2:13" s="234" customFormat="1" ht="17.100000000000001" customHeight="1">
      <c r="B10" s="171" t="s">
        <v>1</v>
      </c>
      <c r="C10" s="166">
        <v>386.97043799999994</v>
      </c>
      <c r="D10" s="60">
        <v>384.14771699999994</v>
      </c>
      <c r="E10" s="60">
        <v>401.05325900000003</v>
      </c>
      <c r="F10" s="60">
        <v>390.57494299999985</v>
      </c>
      <c r="G10" s="60">
        <v>389.1318040000001</v>
      </c>
      <c r="H10" s="60">
        <v>409.09568300000001</v>
      </c>
      <c r="I10" s="60">
        <v>412.23010799999997</v>
      </c>
      <c r="J10" s="60">
        <v>382.11778899999996</v>
      </c>
      <c r="K10" s="60">
        <v>433.97741500000012</v>
      </c>
      <c r="L10" s="60">
        <v>330.53298799999999</v>
      </c>
      <c r="M10" s="60">
        <v>329.99839100000003</v>
      </c>
    </row>
    <row r="11" spans="2:13" s="234" customFormat="1" ht="17.100000000000001" customHeight="1">
      <c r="B11" s="41" t="s">
        <v>20</v>
      </c>
      <c r="C11" s="165">
        <v>109.61172400000004</v>
      </c>
      <c r="D11" s="42">
        <v>107.63451699999999</v>
      </c>
      <c r="E11" s="42">
        <v>104.154797</v>
      </c>
      <c r="F11" s="42">
        <v>106.01396099999998</v>
      </c>
      <c r="G11" s="42">
        <v>102.50962600000001</v>
      </c>
      <c r="H11" s="42">
        <v>101.463373</v>
      </c>
      <c r="I11" s="42">
        <v>101.09915700000001</v>
      </c>
      <c r="J11" s="42">
        <v>105.09377599999996</v>
      </c>
      <c r="K11" s="42">
        <v>97.596213000000006</v>
      </c>
      <c r="L11" s="42">
        <v>90.160663999999997</v>
      </c>
      <c r="M11" s="42">
        <v>97.079240999999996</v>
      </c>
    </row>
    <row r="12" spans="2:13" s="234" customFormat="1" ht="17.100000000000001" customHeight="1">
      <c r="B12" s="172" t="s">
        <v>37</v>
      </c>
      <c r="C12" s="167">
        <v>167.18982199999988</v>
      </c>
      <c r="D12" s="173">
        <v>155.95053100000004</v>
      </c>
      <c r="E12" s="173">
        <v>156.68084400000001</v>
      </c>
      <c r="F12" s="173">
        <v>217.11528799999985</v>
      </c>
      <c r="G12" s="173">
        <v>151.15126699999996</v>
      </c>
      <c r="H12" s="173">
        <v>141.09392200000002</v>
      </c>
      <c r="I12" s="173">
        <v>158.27625</v>
      </c>
      <c r="J12" s="173">
        <v>148.93496999999999</v>
      </c>
      <c r="K12" s="173">
        <v>164.47063300000005</v>
      </c>
      <c r="L12" s="173">
        <v>149.282644</v>
      </c>
      <c r="M12" s="173">
        <v>154.34245899999999</v>
      </c>
    </row>
    <row r="13" spans="2:13" s="234" customFormat="1" ht="17.100000000000001" customHeight="1">
      <c r="B13" s="174" t="s">
        <v>2</v>
      </c>
      <c r="C13" s="168">
        <v>276.80154599999992</v>
      </c>
      <c r="D13" s="175">
        <v>263.58504800000003</v>
      </c>
      <c r="E13" s="175">
        <v>260.83564100000001</v>
      </c>
      <c r="F13" s="175">
        <v>323.12924899999985</v>
      </c>
      <c r="G13" s="175">
        <v>253.66089299999999</v>
      </c>
      <c r="H13" s="175">
        <v>242.55729500000001</v>
      </c>
      <c r="I13" s="175">
        <v>259.375407</v>
      </c>
      <c r="J13" s="175">
        <v>254.02874599999996</v>
      </c>
      <c r="K13" s="175">
        <v>262.06684600000006</v>
      </c>
      <c r="L13" s="175">
        <v>239.443308</v>
      </c>
      <c r="M13" s="175">
        <v>251.42169999999999</v>
      </c>
    </row>
    <row r="14" spans="2:13" s="234" customFormat="1" ht="17.100000000000001" customHeight="1">
      <c r="B14" s="239" t="s">
        <v>38</v>
      </c>
      <c r="C14" s="166">
        <v>110.16889200000003</v>
      </c>
      <c r="D14" s="60">
        <v>120.56266899999991</v>
      </c>
      <c r="E14" s="60">
        <v>140.21761800000002</v>
      </c>
      <c r="F14" s="60">
        <v>67.445694000000003</v>
      </c>
      <c r="G14" s="60">
        <v>135.47091100000011</v>
      </c>
      <c r="H14" s="60">
        <v>166.538388</v>
      </c>
      <c r="I14" s="60">
        <v>152.85470099999998</v>
      </c>
      <c r="J14" s="60">
        <v>128.089043</v>
      </c>
      <c r="K14" s="60">
        <v>171.91056900000007</v>
      </c>
      <c r="L14" s="60">
        <v>91.089679999999987</v>
      </c>
      <c r="M14" s="60">
        <v>78.576691000000039</v>
      </c>
    </row>
    <row r="15" spans="2:13" s="234" customFormat="1" ht="17.100000000000001" customHeight="1">
      <c r="B15" s="176" t="s">
        <v>97</v>
      </c>
      <c r="C15" s="170">
        <v>0.74727199999999883</v>
      </c>
      <c r="D15" s="177">
        <v>5.0661060000000004</v>
      </c>
      <c r="E15" s="177">
        <v>5.6607580000000004</v>
      </c>
      <c r="F15" s="177">
        <v>4.1851019999999997</v>
      </c>
      <c r="G15" s="177">
        <v>0.43966099999999853</v>
      </c>
      <c r="H15" s="177">
        <v>-11.755535999999999</v>
      </c>
      <c r="I15" s="177">
        <v>-1.0342089999999999</v>
      </c>
      <c r="J15" s="177">
        <v>14.019988999999997</v>
      </c>
      <c r="K15" s="177">
        <v>9.9146820000000009</v>
      </c>
      <c r="L15" s="177">
        <v>4.9738419999999994</v>
      </c>
      <c r="M15" s="177">
        <v>0.45642500000000003</v>
      </c>
    </row>
    <row r="16" spans="2:13" s="234" customFormat="1" ht="17.100000000000001" customHeight="1">
      <c r="B16" s="58" t="s">
        <v>109</v>
      </c>
      <c r="C16" s="166">
        <v>109.42162000000003</v>
      </c>
      <c r="D16" s="60">
        <v>115.49656299999991</v>
      </c>
      <c r="E16" s="60">
        <v>134.55686000000003</v>
      </c>
      <c r="F16" s="60">
        <v>63.260592000000003</v>
      </c>
      <c r="G16" s="60">
        <v>135.03125000000011</v>
      </c>
      <c r="H16" s="60">
        <v>178.293924</v>
      </c>
      <c r="I16" s="60">
        <v>153.88890999999998</v>
      </c>
      <c r="J16" s="60">
        <v>114.06905400000001</v>
      </c>
      <c r="K16" s="60">
        <v>161.99588700000007</v>
      </c>
      <c r="L16" s="60">
        <v>86.115837999999982</v>
      </c>
      <c r="M16" s="60">
        <v>78.120266000000044</v>
      </c>
    </row>
    <row r="17" spans="2:13" s="234" customFormat="1" ht="17.100000000000001" customHeight="1">
      <c r="B17" s="176" t="s">
        <v>21</v>
      </c>
      <c r="C17" s="170">
        <v>31.270164999999999</v>
      </c>
      <c r="D17" s="177">
        <v>37.639180000000003</v>
      </c>
      <c r="E17" s="177">
        <v>37.506932999999997</v>
      </c>
      <c r="F17" s="177">
        <v>33.432420000000008</v>
      </c>
      <c r="G17" s="177">
        <v>37.153896000000003</v>
      </c>
      <c r="H17" s="177">
        <v>43.627411999999993</v>
      </c>
      <c r="I17" s="177">
        <v>42.441968000000003</v>
      </c>
      <c r="J17" s="177">
        <v>24.546904000000001</v>
      </c>
      <c r="K17" s="177">
        <v>22.916768000000008</v>
      </c>
      <c r="L17" s="177">
        <v>22.832628000000003</v>
      </c>
      <c r="M17" s="177">
        <v>22.655235999999999</v>
      </c>
    </row>
    <row r="18" spans="2:13" s="234" customFormat="1" ht="17.100000000000001" customHeight="1">
      <c r="B18" s="58" t="s">
        <v>121</v>
      </c>
      <c r="C18" s="166">
        <v>78.151455000000027</v>
      </c>
      <c r="D18" s="60">
        <v>77.857382999999913</v>
      </c>
      <c r="E18" s="60">
        <v>97.049927000000025</v>
      </c>
      <c r="F18" s="60">
        <v>29.828171999999995</v>
      </c>
      <c r="G18" s="60">
        <v>97.877354000000111</v>
      </c>
      <c r="H18" s="60">
        <v>134.66651200000001</v>
      </c>
      <c r="I18" s="60">
        <v>111.44694199999998</v>
      </c>
      <c r="J18" s="60">
        <v>89.522150000000011</v>
      </c>
      <c r="K18" s="60">
        <v>139.07911900000005</v>
      </c>
      <c r="L18" s="60">
        <v>63.283209999999983</v>
      </c>
      <c r="M18" s="60">
        <v>55.465030000000041</v>
      </c>
    </row>
    <row r="19" spans="2:13" s="234" customFormat="1" ht="17.100000000000001" customHeight="1"/>
    <row r="20" spans="2:13" s="234" customFormat="1" ht="17.100000000000001" customHeight="1">
      <c r="B20" s="35" t="s">
        <v>49</v>
      </c>
      <c r="C20" s="85">
        <v>0.71530411323047871</v>
      </c>
      <c r="D20" s="161">
        <v>0.68615544577087795</v>
      </c>
      <c r="E20" s="161">
        <v>0.65037656507361785</v>
      </c>
      <c r="F20" s="161">
        <v>0.8273168947246059</v>
      </c>
      <c r="G20" s="161">
        <v>0.6518636883249973</v>
      </c>
      <c r="H20" s="161">
        <v>0.59291091321538092</v>
      </c>
      <c r="I20" s="161">
        <v>0.6292005410725604</v>
      </c>
      <c r="J20" s="161">
        <v>0.66479172996575664</v>
      </c>
      <c r="K20" s="161">
        <v>0.6038720839885181</v>
      </c>
      <c r="L20" s="161">
        <v>0.72441576693700538</v>
      </c>
      <c r="M20" s="161">
        <v>0.76188765417344095</v>
      </c>
    </row>
    <row r="21" spans="2:13" s="234" customFormat="1" ht="17.100000000000001" customHeight="1">
      <c r="B21" s="44" t="s">
        <v>115</v>
      </c>
      <c r="C21" s="169">
        <v>1.93</v>
      </c>
      <c r="D21" s="43">
        <v>12.19</v>
      </c>
      <c r="E21" s="43">
        <v>14.96</v>
      </c>
      <c r="F21" s="43">
        <v>9.52</v>
      </c>
      <c r="G21" s="43">
        <v>1.59</v>
      </c>
      <c r="H21" s="43">
        <v>-23.83</v>
      </c>
      <c r="I21" s="43">
        <v>-3.92</v>
      </c>
      <c r="J21" s="43">
        <v>43.89</v>
      </c>
      <c r="K21" s="43">
        <v>15.89</v>
      </c>
      <c r="L21" s="43">
        <v>11.9</v>
      </c>
      <c r="M21" s="43">
        <v>2.14</v>
      </c>
    </row>
    <row r="22" spans="2:13" s="234" customFormat="1" ht="17.100000000000001" customHeight="1"/>
    <row r="23" spans="2:13" ht="17.100000000000001" customHeight="1">
      <c r="B23" s="17" t="s">
        <v>145</v>
      </c>
      <c r="C23" s="7"/>
      <c r="D23" s="8"/>
      <c r="E23" s="8"/>
      <c r="F23" s="8"/>
      <c r="G23" s="8"/>
      <c r="H23" s="8"/>
      <c r="I23" s="8"/>
      <c r="J23" s="8"/>
      <c r="K23" s="8"/>
      <c r="L23" s="8"/>
      <c r="M23" s="8"/>
    </row>
    <row r="24" spans="2:13" s="221" customFormat="1" ht="17.100000000000001" customHeight="1">
      <c r="B24" s="195"/>
      <c r="C24" s="196"/>
      <c r="D24" s="199"/>
      <c r="E24" s="199"/>
      <c r="F24" s="99"/>
      <c r="G24" s="99"/>
      <c r="H24" s="99"/>
      <c r="I24" s="99"/>
      <c r="J24" s="99"/>
      <c r="K24" s="99"/>
      <c r="L24" s="99"/>
      <c r="M24" s="99"/>
    </row>
    <row r="25" spans="2:13" s="234" customFormat="1" ht="10.199999999999999">
      <c r="B25" s="238"/>
      <c r="C25" s="40" t="s">
        <v>230</v>
      </c>
      <c r="D25" s="40" t="s">
        <v>231</v>
      </c>
      <c r="E25" s="40" t="s">
        <v>232</v>
      </c>
      <c r="F25" s="40" t="s">
        <v>233</v>
      </c>
      <c r="G25" s="40" t="s">
        <v>234</v>
      </c>
      <c r="H25" s="40" t="s">
        <v>235</v>
      </c>
      <c r="I25" s="40" t="s">
        <v>236</v>
      </c>
      <c r="J25" s="40" t="s">
        <v>237</v>
      </c>
      <c r="K25" s="40" t="s">
        <v>239</v>
      </c>
      <c r="L25" s="40" t="s">
        <v>240</v>
      </c>
      <c r="M25" s="40" t="s">
        <v>241</v>
      </c>
    </row>
    <row r="26" spans="2:13" s="234" customFormat="1" ht="17.100000000000001" customHeight="1">
      <c r="B26" s="45" t="s">
        <v>92</v>
      </c>
      <c r="C26" s="178">
        <v>16.116934294989999</v>
      </c>
      <c r="D26" s="46">
        <v>16.238347332</v>
      </c>
      <c r="E26" s="46">
        <v>16.304583418</v>
      </c>
      <c r="F26" s="46">
        <v>16.533927835</v>
      </c>
      <c r="G26" s="46">
        <v>16.615347535000001</v>
      </c>
      <c r="H26" s="46">
        <v>16.853070711000001</v>
      </c>
      <c r="I26" s="46">
        <v>17.025499768</v>
      </c>
      <c r="J26" s="46">
        <v>16.980337152280001</v>
      </c>
      <c r="K26" s="46">
        <v>16.659589170170001</v>
      </c>
      <c r="L26" s="46">
        <v>16.56600860304</v>
      </c>
      <c r="M26" s="46">
        <v>16.19751411611</v>
      </c>
    </row>
    <row r="27" spans="2:13" s="234" customFormat="1" ht="17.100000000000001" customHeight="1">
      <c r="B27" s="247" t="s">
        <v>204</v>
      </c>
      <c r="C27" s="193">
        <v>16.243652848989999</v>
      </c>
      <c r="D27" s="47">
        <v>16.36398724</v>
      </c>
      <c r="E27" s="47">
        <v>16.422702115</v>
      </c>
      <c r="F27" s="47">
        <v>16.646357296999998</v>
      </c>
      <c r="G27" s="47">
        <v>16.726444318999999</v>
      </c>
      <c r="H27" s="47">
        <v>16.971449401999998</v>
      </c>
      <c r="I27" s="47">
        <v>17.161001641999999</v>
      </c>
      <c r="J27" s="47">
        <v>17.116599344279997</v>
      </c>
      <c r="K27" s="47">
        <v>16.784953163170002</v>
      </c>
      <c r="L27" s="47">
        <v>16.691255634040001</v>
      </c>
      <c r="M27" s="47">
        <v>16.32144015111</v>
      </c>
    </row>
    <row r="28" spans="2:13" s="234" customFormat="1" ht="17.100000000000001" customHeight="1">
      <c r="B28" s="45" t="s">
        <v>40</v>
      </c>
      <c r="C28" s="178">
        <v>64.012347641999995</v>
      </c>
      <c r="D28" s="46">
        <v>64.358146951999998</v>
      </c>
      <c r="E28" s="46">
        <v>63.954204291000003</v>
      </c>
      <c r="F28" s="46">
        <v>66.244956191</v>
      </c>
      <c r="G28" s="46">
        <v>64.525901199000003</v>
      </c>
      <c r="H28" s="46">
        <v>64.450824975000003</v>
      </c>
      <c r="I28" s="46">
        <v>64.698360129999998</v>
      </c>
      <c r="J28" s="46">
        <v>64.555552637999995</v>
      </c>
      <c r="K28" s="46">
        <v>64.458690443999998</v>
      </c>
      <c r="L28" s="46">
        <v>62.527432214000001</v>
      </c>
      <c r="M28" s="46">
        <v>62.510001486</v>
      </c>
    </row>
    <row r="29" spans="2:13" s="234" customFormat="1" ht="17.100000000000001" customHeight="1">
      <c r="B29" s="48" t="s">
        <v>202</v>
      </c>
      <c r="C29" s="178">
        <v>12.585429</v>
      </c>
      <c r="D29" s="46">
        <v>12.911669718000001</v>
      </c>
      <c r="E29" s="46">
        <v>13.294178569</v>
      </c>
      <c r="F29" s="46">
        <v>11.249158634</v>
      </c>
      <c r="G29" s="46">
        <v>10.897389869000001</v>
      </c>
      <c r="H29" s="46">
        <v>11.335433417999999</v>
      </c>
      <c r="I29" s="46">
        <v>11.101072793999998</v>
      </c>
      <c r="J29" s="46">
        <v>11.322498745000001</v>
      </c>
      <c r="K29" s="46">
        <v>10.684573581</v>
      </c>
      <c r="L29" s="46">
        <v>10.469084190000002</v>
      </c>
      <c r="M29" s="46">
        <v>10.104432286</v>
      </c>
    </row>
    <row r="30" spans="2:13" s="234" customFormat="1" ht="17.100000000000001" customHeight="1">
      <c r="B30" s="94" t="s">
        <v>211</v>
      </c>
      <c r="C30" s="169" vm="18">
        <v>3132.4999999999995</v>
      </c>
      <c r="D30" s="43" vm="3">
        <v>2975.02</v>
      </c>
      <c r="E30" s="43" vm="19">
        <v>2952.88</v>
      </c>
      <c r="F30" s="43" vm="6">
        <v>2930.8100000000009</v>
      </c>
      <c r="G30" s="43" vm="1">
        <v>2890.2500000000009</v>
      </c>
      <c r="H30" s="43" vm="15">
        <v>2828.73</v>
      </c>
      <c r="I30" s="43" vm="2">
        <v>2836.95</v>
      </c>
      <c r="J30" s="43" vm="31">
        <v>2848.22</v>
      </c>
      <c r="K30" s="43" vm="7">
        <v>2893.3399999999992</v>
      </c>
      <c r="L30" s="43" vm="10">
        <v>2899.3999999999996</v>
      </c>
      <c r="M30" s="43" vm="22">
        <v>2892.81</v>
      </c>
    </row>
  </sheetData>
  <hyperlinks>
    <hyperlink ref="B2" location="'Table of Contents'!A1" display="GO BACK TO TABLE OF CONTENTS" xr:uid="{00000000-0004-0000-0D00-000000000000}"/>
  </hyperlinks>
  <pageMargins left="0.25" right="0.25" top="0.75" bottom="0.75" header="0.3" footer="0.3"/>
  <pageSetup scale="59"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pageSetUpPr fitToPage="1"/>
  </sheetPr>
  <dimension ref="B2:M30"/>
  <sheetViews>
    <sheetView showGridLines="0" zoomScale="110" zoomScaleNormal="110" workbookViewId="0"/>
  </sheetViews>
  <sheetFormatPr defaultColWidth="9.109375" defaultRowHeight="13.2"/>
  <cols>
    <col min="1" max="1" width="2.109375" style="19" customWidth="1"/>
    <col min="2" max="2" width="41.44140625" style="19" customWidth="1"/>
    <col min="3" max="13" width="16" style="19" customWidth="1"/>
    <col min="14" max="16384" width="9.109375" style="19"/>
  </cols>
  <sheetData>
    <row r="2" spans="2:13" s="4" customFormat="1" ht="17.100000000000001" customHeight="1" thickBot="1">
      <c r="B2" s="145" t="s">
        <v>48</v>
      </c>
    </row>
    <row r="3" spans="2:13" s="4" customFormat="1" ht="17.100000000000001" customHeight="1">
      <c r="B3" s="5"/>
    </row>
    <row r="4" spans="2:13" ht="17.100000000000001" customHeight="1">
      <c r="B4" s="15" t="s">
        <v>140</v>
      </c>
      <c r="C4" s="14"/>
      <c r="D4" s="14"/>
      <c r="E4" s="14"/>
      <c r="F4" s="14"/>
      <c r="G4" s="14"/>
      <c r="H4" s="14"/>
      <c r="I4" s="14"/>
      <c r="J4" s="14"/>
      <c r="K4" s="14"/>
      <c r="L4" s="14"/>
      <c r="M4" s="14"/>
    </row>
    <row r="5" spans="2:13" s="221" customFormat="1" ht="17.100000000000001" customHeight="1">
      <c r="B5" s="212"/>
      <c r="C5" s="212"/>
      <c r="D5" s="212"/>
      <c r="E5" s="212"/>
      <c r="F5" s="99"/>
      <c r="G5" s="99"/>
      <c r="H5" s="99"/>
      <c r="I5" s="99"/>
      <c r="J5" s="99"/>
      <c r="K5" s="99"/>
      <c r="L5" s="99"/>
      <c r="M5" s="99"/>
    </row>
    <row r="6" spans="2:13" s="234" customFormat="1" ht="17.100000000000001" customHeight="1">
      <c r="B6" s="39" t="s">
        <v>52</v>
      </c>
      <c r="C6" s="40" t="s">
        <v>217</v>
      </c>
      <c r="D6" s="40" t="s">
        <v>218</v>
      </c>
      <c r="E6" s="40" t="s">
        <v>219</v>
      </c>
      <c r="F6" s="40" t="s">
        <v>220</v>
      </c>
      <c r="G6" s="40" t="s">
        <v>221</v>
      </c>
      <c r="H6" s="40" t="s">
        <v>222</v>
      </c>
      <c r="I6" s="40" t="s">
        <v>223</v>
      </c>
      <c r="J6" s="40" t="s">
        <v>224</v>
      </c>
      <c r="K6" s="40" t="s">
        <v>225</v>
      </c>
      <c r="L6" s="40" t="s">
        <v>226</v>
      </c>
      <c r="M6" s="40" t="s">
        <v>227</v>
      </c>
    </row>
    <row r="7" spans="2:13" s="234" customFormat="1" ht="17.100000000000001" customHeight="1">
      <c r="B7" s="41" t="s">
        <v>0</v>
      </c>
      <c r="C7" s="165">
        <v>544.17761761913891</v>
      </c>
      <c r="D7" s="42">
        <v>601.41490420012917</v>
      </c>
      <c r="E7" s="42">
        <v>596.17548966128004</v>
      </c>
      <c r="F7" s="42">
        <v>589.61633253563275</v>
      </c>
      <c r="G7" s="42">
        <v>519.82571318326916</v>
      </c>
      <c r="H7" s="42">
        <v>558.85926710977003</v>
      </c>
      <c r="I7" s="42">
        <v>542.27641638683292</v>
      </c>
      <c r="J7" s="42">
        <v>562.74600284053099</v>
      </c>
      <c r="K7" s="42">
        <v>539.95809197221911</v>
      </c>
      <c r="L7" s="42">
        <v>515.2372407907194</v>
      </c>
      <c r="M7" s="42">
        <v>494.4617055809984</v>
      </c>
    </row>
    <row r="8" spans="2:13" s="234" customFormat="1" ht="17.100000000000001" customHeight="1">
      <c r="B8" s="41" t="s">
        <v>17</v>
      </c>
      <c r="C8" s="165">
        <v>170.22749895844197</v>
      </c>
      <c r="D8" s="42">
        <v>167.44629858831001</v>
      </c>
      <c r="E8" s="42">
        <v>173.02579696176201</v>
      </c>
      <c r="F8" s="42">
        <v>164.35287562348091</v>
      </c>
      <c r="G8" s="42">
        <v>156.43150567854897</v>
      </c>
      <c r="H8" s="42">
        <v>176.22167184658301</v>
      </c>
      <c r="I8" s="42">
        <v>170.462980604666</v>
      </c>
      <c r="J8" s="42">
        <v>169.87318941456525</v>
      </c>
      <c r="K8" s="42">
        <v>166.0647402529643</v>
      </c>
      <c r="L8" s="42">
        <v>173.99136580418255</v>
      </c>
      <c r="M8" s="42">
        <v>172.02761205512624</v>
      </c>
    </row>
    <row r="9" spans="2:13" s="234" customFormat="1" ht="17.100000000000001" customHeight="1">
      <c r="B9" s="172" t="s">
        <v>50</v>
      </c>
      <c r="C9" s="167">
        <v>96.993080327897815</v>
      </c>
      <c r="D9" s="173">
        <v>78.847183488579731</v>
      </c>
      <c r="E9" s="173">
        <v>108.461666128248</v>
      </c>
      <c r="F9" s="173">
        <v>104.24992200038957</v>
      </c>
      <c r="G9" s="173">
        <v>145.79124053003068</v>
      </c>
      <c r="H9" s="173">
        <v>123.97166538056445</v>
      </c>
      <c r="I9" s="173">
        <v>116.06623483412648</v>
      </c>
      <c r="J9" s="173">
        <v>84.391164150346867</v>
      </c>
      <c r="K9" s="173">
        <v>178.92842753142213</v>
      </c>
      <c r="L9" s="173">
        <v>86.190035917374303</v>
      </c>
      <c r="M9" s="173">
        <v>101.67359502048106</v>
      </c>
    </row>
    <row r="10" spans="2:13" s="234" customFormat="1" ht="17.100000000000001" customHeight="1">
      <c r="B10" s="171" t="s">
        <v>1</v>
      </c>
      <c r="C10" s="166">
        <v>811.3981969054787</v>
      </c>
      <c r="D10" s="60">
        <v>847.70838627701892</v>
      </c>
      <c r="E10" s="60">
        <v>877.66295275129005</v>
      </c>
      <c r="F10" s="60">
        <v>858.21913015950327</v>
      </c>
      <c r="G10" s="60">
        <v>822.04845939184884</v>
      </c>
      <c r="H10" s="60">
        <v>859.05260433691751</v>
      </c>
      <c r="I10" s="60">
        <v>828.80563182562537</v>
      </c>
      <c r="J10" s="60">
        <v>817.01035640544308</v>
      </c>
      <c r="K10" s="60">
        <v>884.95125975660551</v>
      </c>
      <c r="L10" s="60">
        <v>775.41864251227628</v>
      </c>
      <c r="M10" s="60">
        <v>768.16291265660573</v>
      </c>
    </row>
    <row r="11" spans="2:13" s="234" customFormat="1" ht="17.100000000000001" customHeight="1">
      <c r="B11" s="41" t="s">
        <v>20</v>
      </c>
      <c r="C11" s="165">
        <v>162.37064088767002</v>
      </c>
      <c r="D11" s="42">
        <v>153.30443615541699</v>
      </c>
      <c r="E11" s="42">
        <v>145.5342565201</v>
      </c>
      <c r="F11" s="42">
        <v>148.45381653301695</v>
      </c>
      <c r="G11" s="42">
        <v>147.84749871347805</v>
      </c>
      <c r="H11" s="42">
        <v>143.09572494744197</v>
      </c>
      <c r="I11" s="42">
        <v>142.557804525395</v>
      </c>
      <c r="J11" s="42">
        <v>149.34099476691699</v>
      </c>
      <c r="K11" s="42">
        <v>148.79575683307598</v>
      </c>
      <c r="L11" s="42">
        <v>152.05275534826001</v>
      </c>
      <c r="M11" s="42">
        <v>149.98455977363699</v>
      </c>
    </row>
    <row r="12" spans="2:13" s="234" customFormat="1" ht="17.100000000000001" customHeight="1">
      <c r="B12" s="172" t="s">
        <v>37</v>
      </c>
      <c r="C12" s="167">
        <v>271.85629255571018</v>
      </c>
      <c r="D12" s="173">
        <v>259.9648526132687</v>
      </c>
      <c r="E12" s="173">
        <v>260.42322919980904</v>
      </c>
      <c r="F12" s="173">
        <v>302.65504561790971</v>
      </c>
      <c r="G12" s="173">
        <v>244.49287661411608</v>
      </c>
      <c r="H12" s="173">
        <v>174.88826958264463</v>
      </c>
      <c r="I12" s="173">
        <v>337.94019221362652</v>
      </c>
      <c r="J12" s="173">
        <v>310.50304656821163</v>
      </c>
      <c r="K12" s="173">
        <v>253.99042803385419</v>
      </c>
      <c r="L12" s="173">
        <v>249.46281393883976</v>
      </c>
      <c r="M12" s="173">
        <v>335.72158982203587</v>
      </c>
    </row>
    <row r="13" spans="2:13" s="234" customFormat="1" ht="17.100000000000001" customHeight="1">
      <c r="B13" s="174" t="s">
        <v>2</v>
      </c>
      <c r="C13" s="168">
        <v>434.22693344338023</v>
      </c>
      <c r="D13" s="175">
        <v>413.26928876868573</v>
      </c>
      <c r="E13" s="175">
        <v>405.95748571990902</v>
      </c>
      <c r="F13" s="175">
        <v>451.10886215092665</v>
      </c>
      <c r="G13" s="175">
        <v>392.34037532759413</v>
      </c>
      <c r="H13" s="175">
        <v>317.98399453008659</v>
      </c>
      <c r="I13" s="175">
        <v>480.49799673902152</v>
      </c>
      <c r="J13" s="175">
        <v>459.84404133512862</v>
      </c>
      <c r="K13" s="175">
        <v>402.78618486693017</v>
      </c>
      <c r="L13" s="175">
        <v>401.51556928709977</v>
      </c>
      <c r="M13" s="175">
        <v>485.70614959567285</v>
      </c>
    </row>
    <row r="14" spans="2:13" s="234" customFormat="1" ht="17.100000000000001" customHeight="1">
      <c r="B14" s="239" t="s">
        <v>38</v>
      </c>
      <c r="C14" s="166">
        <v>377.17126346209847</v>
      </c>
      <c r="D14" s="60">
        <v>434.43909750833319</v>
      </c>
      <c r="E14" s="60">
        <v>471.70546703138103</v>
      </c>
      <c r="F14" s="60">
        <v>407.11026800857661</v>
      </c>
      <c r="G14" s="60">
        <v>429.70808406425471</v>
      </c>
      <c r="H14" s="60">
        <v>541.06860980683086</v>
      </c>
      <c r="I14" s="60">
        <v>348.30763508660385</v>
      </c>
      <c r="J14" s="60">
        <v>357.16631507031445</v>
      </c>
      <c r="K14" s="60">
        <v>482.16507488967534</v>
      </c>
      <c r="L14" s="60">
        <v>373.90307322517651</v>
      </c>
      <c r="M14" s="60">
        <v>282.45676306093287</v>
      </c>
    </row>
    <row r="15" spans="2:13" s="234" customFormat="1" ht="17.100000000000001" customHeight="1">
      <c r="B15" s="176" t="s">
        <v>97</v>
      </c>
      <c r="C15" s="170">
        <v>24.939410892313393</v>
      </c>
      <c r="D15" s="177">
        <v>27.233753307000981</v>
      </c>
      <c r="E15" s="177">
        <v>0.32776358545512002</v>
      </c>
      <c r="F15" s="177">
        <v>-54.013998187502203</v>
      </c>
      <c r="G15" s="177">
        <v>-28.655083350875401</v>
      </c>
      <c r="H15" s="177">
        <v>-1.8512529799111004</v>
      </c>
      <c r="I15" s="177">
        <v>14.6422678116553</v>
      </c>
      <c r="J15" s="177">
        <v>23.507589561800103</v>
      </c>
      <c r="K15" s="177">
        <v>-58.272111966194601</v>
      </c>
      <c r="L15" s="177">
        <v>-98.661869554581401</v>
      </c>
      <c r="M15" s="177">
        <v>65.413350058125502</v>
      </c>
    </row>
    <row r="16" spans="2:13" s="234" customFormat="1" ht="17.100000000000001" customHeight="1">
      <c r="B16" s="58" t="s">
        <v>109</v>
      </c>
      <c r="C16" s="166">
        <v>352.23185256978508</v>
      </c>
      <c r="D16" s="60">
        <v>407.2053442013322</v>
      </c>
      <c r="E16" s="60">
        <v>471.37770344592593</v>
      </c>
      <c r="F16" s="60">
        <v>461.12426619607879</v>
      </c>
      <c r="G16" s="60">
        <v>458.36316741513008</v>
      </c>
      <c r="H16" s="60">
        <v>542.91986278674199</v>
      </c>
      <c r="I16" s="60">
        <v>333.66536727494855</v>
      </c>
      <c r="J16" s="60">
        <v>333.65872550851435</v>
      </c>
      <c r="K16" s="60">
        <v>540.43718685586998</v>
      </c>
      <c r="L16" s="60">
        <v>472.56494277975793</v>
      </c>
      <c r="M16" s="60">
        <v>217.04341300280737</v>
      </c>
    </row>
    <row r="17" spans="2:13" s="234" customFormat="1" ht="17.100000000000001" customHeight="1">
      <c r="B17" s="176" t="s">
        <v>21</v>
      </c>
      <c r="C17" s="170">
        <v>87.690387838363947</v>
      </c>
      <c r="D17" s="177">
        <v>99.835946011663665</v>
      </c>
      <c r="E17" s="177">
        <v>121.2145513570534</v>
      </c>
      <c r="F17" s="177">
        <v>30.573851273262022</v>
      </c>
      <c r="G17" s="177">
        <v>110.92635779374227</v>
      </c>
      <c r="H17" s="177">
        <v>116.36291668297891</v>
      </c>
      <c r="I17" s="177">
        <v>86.9640893661918</v>
      </c>
      <c r="J17" s="177">
        <v>91.161102404878022</v>
      </c>
      <c r="K17" s="177">
        <v>115.19532012775301</v>
      </c>
      <c r="L17" s="177">
        <v>113.71557126579029</v>
      </c>
      <c r="M17" s="177">
        <v>44.734325906611502</v>
      </c>
    </row>
    <row r="18" spans="2:13" s="234" customFormat="1" ht="17.100000000000001" customHeight="1">
      <c r="B18" s="58" t="s">
        <v>121</v>
      </c>
      <c r="C18" s="166">
        <v>264.54146473142112</v>
      </c>
      <c r="D18" s="60">
        <v>307.36939818966852</v>
      </c>
      <c r="E18" s="60">
        <v>350.16315208887255</v>
      </c>
      <c r="F18" s="60">
        <v>430.5504149228168</v>
      </c>
      <c r="G18" s="60">
        <v>347.43680962138779</v>
      </c>
      <c r="H18" s="60">
        <v>426.5569461037631</v>
      </c>
      <c r="I18" s="60">
        <v>246.70127790875677</v>
      </c>
      <c r="J18" s="60">
        <v>242.49762310363633</v>
      </c>
      <c r="K18" s="60">
        <v>425.24186672811697</v>
      </c>
      <c r="L18" s="60">
        <v>358.84937151396764</v>
      </c>
      <c r="M18" s="60">
        <v>172.30908709619587</v>
      </c>
    </row>
    <row r="19" spans="2:13" s="234" customFormat="1" ht="17.100000000000001" customHeight="1"/>
    <row r="20" spans="2:13" s="234" customFormat="1" ht="17.100000000000001" customHeight="1">
      <c r="B20" s="35" t="s">
        <v>49</v>
      </c>
      <c r="C20" s="85">
        <v>0.53515885923759843</v>
      </c>
      <c r="D20" s="161">
        <v>0.48751350754436829</v>
      </c>
      <c r="E20" s="161">
        <v>0.46254371845970838</v>
      </c>
      <c r="F20" s="161">
        <v>0.5256336596308292</v>
      </c>
      <c r="G20" s="161">
        <v>0.47727159006884751</v>
      </c>
      <c r="H20" s="161">
        <v>0.37015660382699261</v>
      </c>
      <c r="I20" s="161">
        <v>0.57974750446690348</v>
      </c>
      <c r="J20" s="161">
        <v>0.56283746923145495</v>
      </c>
      <c r="K20" s="161">
        <v>0.45515069946079439</v>
      </c>
      <c r="L20" s="161">
        <v>0.51780489567059007</v>
      </c>
      <c r="M20" s="161">
        <v>0.63229575600820442</v>
      </c>
    </row>
    <row r="21" spans="2:13" s="234" customFormat="1" ht="17.100000000000001" customHeight="1">
      <c r="B21" s="44" t="s">
        <v>115</v>
      </c>
      <c r="C21" s="169">
        <v>18.649999999999999</v>
      </c>
      <c r="D21" s="43">
        <v>-0.11</v>
      </c>
      <c r="E21" s="43">
        <v>-5.05</v>
      </c>
      <c r="F21" s="43">
        <v>-26.98</v>
      </c>
      <c r="G21" s="43">
        <v>-4.13</v>
      </c>
      <c r="H21" s="43">
        <v>-0.28000000000000003</v>
      </c>
      <c r="I21" s="43">
        <v>10.81</v>
      </c>
      <c r="J21" s="43">
        <v>13.07</v>
      </c>
      <c r="K21" s="43">
        <v>-21.65</v>
      </c>
      <c r="L21" s="43">
        <v>-44.19</v>
      </c>
      <c r="M21" s="43">
        <v>37.340000000000003</v>
      </c>
    </row>
    <row r="22" spans="2:13" s="234" customFormat="1" ht="17.100000000000001" customHeight="1"/>
    <row r="23" spans="2:13" ht="17.100000000000001" customHeight="1">
      <c r="B23" s="17" t="s">
        <v>146</v>
      </c>
      <c r="C23" s="7"/>
      <c r="D23" s="8"/>
      <c r="E23" s="8"/>
      <c r="F23" s="8"/>
      <c r="G23" s="8"/>
      <c r="H23" s="8"/>
      <c r="I23" s="8"/>
      <c r="J23" s="8"/>
      <c r="K23" s="8"/>
      <c r="L23" s="8"/>
      <c r="M23" s="8"/>
    </row>
    <row r="24" spans="2:13" s="221" customFormat="1" ht="17.100000000000001" customHeight="1">
      <c r="B24" s="195"/>
      <c r="C24" s="196"/>
      <c r="D24" s="199"/>
      <c r="E24" s="199"/>
      <c r="F24" s="99"/>
      <c r="G24" s="99"/>
      <c r="H24" s="99"/>
      <c r="I24" s="99"/>
      <c r="J24" s="99"/>
      <c r="K24" s="99"/>
      <c r="L24" s="99"/>
      <c r="M24" s="99"/>
    </row>
    <row r="25" spans="2:13" s="234" customFormat="1" ht="10.199999999999999">
      <c r="B25" s="238"/>
      <c r="C25" s="40" t="s">
        <v>230</v>
      </c>
      <c r="D25" s="40" t="s">
        <v>231</v>
      </c>
      <c r="E25" s="40" t="s">
        <v>232</v>
      </c>
      <c r="F25" s="40" t="s">
        <v>233</v>
      </c>
      <c r="G25" s="40" t="s">
        <v>234</v>
      </c>
      <c r="H25" s="40" t="s">
        <v>235</v>
      </c>
      <c r="I25" s="40" t="s">
        <v>236</v>
      </c>
      <c r="J25" s="40" t="s">
        <v>237</v>
      </c>
      <c r="K25" s="40" t="s">
        <v>239</v>
      </c>
      <c r="L25" s="40" t="s">
        <v>240</v>
      </c>
      <c r="M25" s="40" t="s">
        <v>241</v>
      </c>
    </row>
    <row r="26" spans="2:13" s="234" customFormat="1" ht="17.100000000000001" customHeight="1">
      <c r="B26" s="45" t="s">
        <v>92</v>
      </c>
      <c r="C26" s="178">
        <v>87.546850760248901</v>
      </c>
      <c r="D26" s="46">
        <v>82.69661061122541</v>
      </c>
      <c r="E26" s="46">
        <v>83.9590775969764</v>
      </c>
      <c r="F26" s="46">
        <v>77.744039715147508</v>
      </c>
      <c r="G26" s="46">
        <v>81.724974079930604</v>
      </c>
      <c r="H26" s="46">
        <v>81.828333960010497</v>
      </c>
      <c r="I26" s="46">
        <v>82.561272399031097</v>
      </c>
      <c r="J26" s="46">
        <v>77.709959696354801</v>
      </c>
      <c r="K26" s="46">
        <v>94.669753386214992</v>
      </c>
      <c r="L26" s="46">
        <v>90.80461546777201</v>
      </c>
      <c r="M26" s="46">
        <v>87.256955720862393</v>
      </c>
    </row>
    <row r="27" spans="2:13" s="234" customFormat="1" ht="17.100000000000001" customHeight="1">
      <c r="B27" s="247" t="s">
        <v>204</v>
      </c>
      <c r="C27" s="193">
        <v>64.759393162993973</v>
      </c>
      <c r="D27" s="47">
        <v>64.619379240733636</v>
      </c>
      <c r="E27" s="47">
        <v>63.86676461928591</v>
      </c>
      <c r="F27" s="47">
        <v>63.309199904313516</v>
      </c>
      <c r="G27" s="47">
        <v>65.637882394240307</v>
      </c>
      <c r="H27" s="47">
        <v>65.249170618176009</v>
      </c>
      <c r="I27" s="47">
        <v>64.905000004951404</v>
      </c>
      <c r="J27" s="47">
        <v>64.534547428594394</v>
      </c>
      <c r="K27" s="47">
        <v>67.219598958694689</v>
      </c>
      <c r="L27" s="47">
        <v>65.443733338213292</v>
      </c>
      <c r="M27" s="47">
        <v>64.029841571749813</v>
      </c>
    </row>
    <row r="28" spans="2:13" s="234" customFormat="1" ht="17.100000000000001" customHeight="1">
      <c r="B28" s="45" t="s">
        <v>40</v>
      </c>
      <c r="C28" s="178">
        <v>57.487942378417003</v>
      </c>
      <c r="D28" s="46">
        <v>54.057475798675</v>
      </c>
      <c r="E28" s="46">
        <v>56.878601658981502</v>
      </c>
      <c r="F28" s="46">
        <v>57.977034929093001</v>
      </c>
      <c r="G28" s="46">
        <v>57.339143704081998</v>
      </c>
      <c r="H28" s="46">
        <v>56.944539579213405</v>
      </c>
      <c r="I28" s="46">
        <v>59.1922439876097</v>
      </c>
      <c r="J28" s="46">
        <v>60.5630148349736</v>
      </c>
      <c r="K28" s="46">
        <v>73.861223606485993</v>
      </c>
      <c r="L28" s="46">
        <v>68.407733556314696</v>
      </c>
      <c r="M28" s="46">
        <v>68.260929338459292</v>
      </c>
    </row>
    <row r="29" spans="2:13" s="234" customFormat="1" ht="17.100000000000001" customHeight="1">
      <c r="B29" s="48" t="s">
        <v>202</v>
      </c>
      <c r="C29" s="178">
        <v>89.665381999999994</v>
      </c>
      <c r="D29" s="46">
        <v>91.872400826999993</v>
      </c>
      <c r="E29" s="46">
        <v>89.206197797000002</v>
      </c>
      <c r="F29" s="46">
        <v>79.756321850000006</v>
      </c>
      <c r="G29" s="46">
        <v>75.467123541000007</v>
      </c>
      <c r="H29" s="46">
        <v>77.072865695000004</v>
      </c>
      <c r="I29" s="46">
        <v>77.643171383999984</v>
      </c>
      <c r="J29" s="46">
        <v>73.639548441000031</v>
      </c>
      <c r="K29" s="46">
        <v>75.433586878000014</v>
      </c>
      <c r="L29" s="46">
        <v>72.245665737000024</v>
      </c>
      <c r="M29" s="46">
        <v>64.957908730000014</v>
      </c>
    </row>
    <row r="30" spans="2:13" s="234" customFormat="1" ht="17.100000000000001" customHeight="1">
      <c r="B30" s="94" t="s">
        <v>211</v>
      </c>
      <c r="C30" s="169" vm="14">
        <v>3918.05</v>
      </c>
      <c r="D30" s="43" vm="19">
        <v>3836.4400000000005</v>
      </c>
      <c r="E30" s="43" vm="19">
        <v>3794.11</v>
      </c>
      <c r="F30" s="43" vm="6">
        <v>3851.17</v>
      </c>
      <c r="G30" s="43" vm="4">
        <v>3780.7200000000003</v>
      </c>
      <c r="H30" s="43" vm="5">
        <v>3700.5499999999997</v>
      </c>
      <c r="I30" s="43" vm="5">
        <v>3654.3999999999992</v>
      </c>
      <c r="J30" s="43" vm="32">
        <v>3595.33</v>
      </c>
      <c r="K30" s="43" vm="13">
        <v>3752.62</v>
      </c>
      <c r="L30" s="43" vm="21">
        <v>3798.7799999999997</v>
      </c>
      <c r="M30" s="43" vm="8">
        <v>3829.9799999999996</v>
      </c>
    </row>
  </sheetData>
  <hyperlinks>
    <hyperlink ref="B2" location="'Table of Contents'!A1" display="GO BACK TO TABLE OF CONTENTS" xr:uid="{00000000-0004-0000-0E00-000000000000}"/>
  </hyperlinks>
  <pageMargins left="0.25" right="0.25" top="0.75" bottom="0.75" header="0.3" footer="0.3"/>
  <pageSetup scale="59" orientation="landscape"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pageSetUpPr fitToPage="1"/>
  </sheetPr>
  <dimension ref="B2:M26"/>
  <sheetViews>
    <sheetView showGridLines="0" zoomScale="110" zoomScaleNormal="110" workbookViewId="0"/>
  </sheetViews>
  <sheetFormatPr defaultColWidth="9.109375" defaultRowHeight="13.2"/>
  <cols>
    <col min="1" max="1" width="2.109375" style="19" customWidth="1"/>
    <col min="2" max="2" width="41.44140625" style="19" customWidth="1"/>
    <col min="3" max="13" width="16" style="19" customWidth="1"/>
    <col min="14" max="16384" width="9.109375" style="19"/>
  </cols>
  <sheetData>
    <row r="2" spans="2:13" s="4" customFormat="1" ht="17.100000000000001" customHeight="1" thickBot="1">
      <c r="B2" s="145" t="s">
        <v>48</v>
      </c>
    </row>
    <row r="3" spans="2:13" s="4" customFormat="1" ht="17.100000000000001" customHeight="1">
      <c r="B3" s="5"/>
    </row>
    <row r="4" spans="2:13" ht="17.100000000000001" customHeight="1">
      <c r="B4" s="15" t="s">
        <v>141</v>
      </c>
      <c r="C4" s="14"/>
      <c r="D4" s="14"/>
      <c r="E4" s="14"/>
      <c r="F4" s="14"/>
      <c r="G4" s="14"/>
      <c r="H4" s="14"/>
      <c r="I4" s="14"/>
      <c r="J4" s="14"/>
      <c r="K4" s="14"/>
      <c r="L4" s="14"/>
      <c r="M4" s="14"/>
    </row>
    <row r="5" spans="2:13" s="221" customFormat="1" ht="17.100000000000001" customHeight="1">
      <c r="B5" s="212"/>
      <c r="C5" s="212"/>
      <c r="D5" s="212"/>
      <c r="E5" s="212"/>
      <c r="F5" s="99"/>
      <c r="G5" s="99"/>
      <c r="H5" s="99"/>
      <c r="I5" s="99"/>
      <c r="J5" s="99"/>
      <c r="K5" s="99"/>
      <c r="L5" s="99"/>
      <c r="M5" s="99"/>
    </row>
    <row r="6" spans="2:13" s="234" customFormat="1" ht="17.100000000000001" customHeight="1">
      <c r="B6" s="39" t="s">
        <v>52</v>
      </c>
      <c r="C6" s="40" t="s">
        <v>217</v>
      </c>
      <c r="D6" s="40" t="s">
        <v>218</v>
      </c>
      <c r="E6" s="40" t="s">
        <v>219</v>
      </c>
      <c r="F6" s="40" t="s">
        <v>220</v>
      </c>
      <c r="G6" s="40" t="s">
        <v>221</v>
      </c>
      <c r="H6" s="40" t="s">
        <v>222</v>
      </c>
      <c r="I6" s="40" t="s">
        <v>223</v>
      </c>
      <c r="J6" s="40" t="s">
        <v>224</v>
      </c>
      <c r="K6" s="40" t="s">
        <v>225</v>
      </c>
      <c r="L6" s="40" t="s">
        <v>226</v>
      </c>
      <c r="M6" s="40" t="s">
        <v>227</v>
      </c>
    </row>
    <row r="7" spans="2:13" s="234" customFormat="1" ht="17.100000000000001" customHeight="1">
      <c r="B7" s="41" t="s">
        <v>0</v>
      </c>
      <c r="C7" s="165">
        <v>41.835160165529729</v>
      </c>
      <c r="D7" s="42">
        <v>-69.30117600450194</v>
      </c>
      <c r="E7" s="42">
        <v>-50.337239171028017</v>
      </c>
      <c r="F7" s="42">
        <v>-89.801090678449867</v>
      </c>
      <c r="G7" s="42">
        <v>-41.311682446519853</v>
      </c>
      <c r="H7" s="42">
        <v>-36.101153621488216</v>
      </c>
      <c r="I7" s="42">
        <v>9.652677423168063</v>
      </c>
      <c r="J7" s="42">
        <v>9.1685269276632084</v>
      </c>
      <c r="K7" s="42">
        <v>-91.721400251265038</v>
      </c>
      <c r="L7" s="42">
        <v>-83.218827559939029</v>
      </c>
      <c r="M7" s="42">
        <v>4.9900228336210253</v>
      </c>
    </row>
    <row r="8" spans="2:13" s="234" customFormat="1" ht="17.100000000000001" customHeight="1">
      <c r="B8" s="41" t="s">
        <v>17</v>
      </c>
      <c r="C8" s="165">
        <v>-5.8855407615024626</v>
      </c>
      <c r="D8" s="42">
        <v>-4.0015798505316402</v>
      </c>
      <c r="E8" s="42">
        <v>-7.2960942522526997</v>
      </c>
      <c r="F8" s="42">
        <v>-5.0481396296249024</v>
      </c>
      <c r="G8" s="42">
        <v>-7.5653617933645876</v>
      </c>
      <c r="H8" s="42">
        <v>-8.1703365315298324</v>
      </c>
      <c r="I8" s="42">
        <v>-8.0498705087712796</v>
      </c>
      <c r="J8" s="42">
        <v>-6.7676267370373795</v>
      </c>
      <c r="K8" s="42">
        <v>-5.6509921794376661</v>
      </c>
      <c r="L8" s="42">
        <v>-5.8402432150338717</v>
      </c>
      <c r="M8" s="42">
        <v>-6.8711718617820798</v>
      </c>
    </row>
    <row r="9" spans="2:13" s="234" customFormat="1" ht="17.100000000000001" customHeight="1">
      <c r="B9" s="172" t="s">
        <v>50</v>
      </c>
      <c r="C9" s="167">
        <v>13.411677175432871</v>
      </c>
      <c r="D9" s="173">
        <v>30.991767290611577</v>
      </c>
      <c r="E9" s="173">
        <v>9.2514871931027187</v>
      </c>
      <c r="F9" s="173">
        <v>-112.45844279992505</v>
      </c>
      <c r="G9" s="173">
        <v>38.804259870594564</v>
      </c>
      <c r="H9" s="173">
        <v>-8.3102077406790897</v>
      </c>
      <c r="I9" s="173">
        <v>-37.159276227219728</v>
      </c>
      <c r="J9" s="173">
        <v>-287.33678335831775</v>
      </c>
      <c r="K9" s="173">
        <v>133.83297071019581</v>
      </c>
      <c r="L9" s="173">
        <v>64.748192037279836</v>
      </c>
      <c r="M9" s="173">
        <v>59.038481458513019</v>
      </c>
    </row>
    <row r="10" spans="2:13" s="234" customFormat="1" ht="17.100000000000001" customHeight="1">
      <c r="B10" s="171" t="s">
        <v>1</v>
      </c>
      <c r="C10" s="166">
        <v>49.361296579460138</v>
      </c>
      <c r="D10" s="60">
        <v>-42.310988564422004</v>
      </c>
      <c r="E10" s="60">
        <v>-48.381846230177999</v>
      </c>
      <c r="F10" s="60">
        <v>-207.30767310799982</v>
      </c>
      <c r="G10" s="60">
        <v>-10.072784369289877</v>
      </c>
      <c r="H10" s="60">
        <v>-52.58169789369714</v>
      </c>
      <c r="I10" s="60">
        <v>-35.556469312822941</v>
      </c>
      <c r="J10" s="60">
        <v>-284.93588316769194</v>
      </c>
      <c r="K10" s="60">
        <v>36.460578279493092</v>
      </c>
      <c r="L10" s="60">
        <v>-24.310878737693074</v>
      </c>
      <c r="M10" s="60">
        <v>57.157332430351971</v>
      </c>
    </row>
    <row r="11" spans="2:13" s="234" customFormat="1" ht="17.100000000000001" customHeight="1">
      <c r="B11" s="41" t="s">
        <v>20</v>
      </c>
      <c r="C11" s="165">
        <v>314.73768259610392</v>
      </c>
      <c r="D11" s="42">
        <v>280.60152869721207</v>
      </c>
      <c r="E11" s="42">
        <v>277.261740230241</v>
      </c>
      <c r="F11" s="42">
        <v>270.06564986586386</v>
      </c>
      <c r="G11" s="42">
        <v>257.98577232361197</v>
      </c>
      <c r="H11" s="42">
        <v>250.87428921336195</v>
      </c>
      <c r="I11" s="42">
        <v>248.15839373116202</v>
      </c>
      <c r="J11" s="42">
        <v>264.85513417760302</v>
      </c>
      <c r="K11" s="42">
        <v>246.15936770315699</v>
      </c>
      <c r="L11" s="42">
        <v>255.00312216419201</v>
      </c>
      <c r="M11" s="42">
        <v>238.029295685688</v>
      </c>
    </row>
    <row r="12" spans="2:13" s="234" customFormat="1" ht="17.100000000000001" customHeight="1">
      <c r="B12" s="172" t="s">
        <v>37</v>
      </c>
      <c r="C12" s="167">
        <v>-286.14716301120711</v>
      </c>
      <c r="D12" s="173">
        <v>-262.8882769562847</v>
      </c>
      <c r="E12" s="173">
        <v>-283.32218351096077</v>
      </c>
      <c r="F12" s="173">
        <v>-228.71670886464557</v>
      </c>
      <c r="G12" s="173">
        <v>-303.39049791761539</v>
      </c>
      <c r="H12" s="173">
        <v>-239.86957822429633</v>
      </c>
      <c r="I12" s="173">
        <v>-240.48686912442403</v>
      </c>
      <c r="J12" s="173">
        <v>-290.53180153819784</v>
      </c>
      <c r="K12" s="173">
        <v>-344.14063662872877</v>
      </c>
      <c r="L12" s="173">
        <v>-235.28033938849831</v>
      </c>
      <c r="M12" s="173">
        <v>-123.44542004560891</v>
      </c>
    </row>
    <row r="13" spans="2:13" s="234" customFormat="1" ht="17.100000000000001" customHeight="1">
      <c r="B13" s="174" t="s">
        <v>2</v>
      </c>
      <c r="C13" s="168">
        <v>28.590519584896811</v>
      </c>
      <c r="D13" s="175">
        <v>17.713251740927401</v>
      </c>
      <c r="E13" s="175">
        <v>-6.0604432807197508</v>
      </c>
      <c r="F13" s="175">
        <v>41.348941001218293</v>
      </c>
      <c r="G13" s="175">
        <v>-45.404725594003409</v>
      </c>
      <c r="H13" s="175">
        <v>11.004710989065629</v>
      </c>
      <c r="I13" s="175">
        <v>7.6715246067379903</v>
      </c>
      <c r="J13" s="175">
        <v>-25.676667360594834</v>
      </c>
      <c r="K13" s="175">
        <v>-97.981268925571783</v>
      </c>
      <c r="L13" s="175">
        <v>19.722782775693688</v>
      </c>
      <c r="M13" s="175">
        <v>114.58387564007909</v>
      </c>
    </row>
    <row r="14" spans="2:13" s="234" customFormat="1" ht="17.100000000000001" customHeight="1">
      <c r="B14" s="239" t="s">
        <v>38</v>
      </c>
      <c r="C14" s="166">
        <v>20.770776994563327</v>
      </c>
      <c r="D14" s="60">
        <v>-60.024240305349409</v>
      </c>
      <c r="E14" s="60">
        <v>-42.321402949458246</v>
      </c>
      <c r="F14" s="60">
        <v>-248.65661410921811</v>
      </c>
      <c r="G14" s="60">
        <v>35.331941224713532</v>
      </c>
      <c r="H14" s="60">
        <v>-63.586408882762768</v>
      </c>
      <c r="I14" s="60">
        <v>-43.22799391956093</v>
      </c>
      <c r="J14" s="60">
        <v>-259.25921580709712</v>
      </c>
      <c r="K14" s="60">
        <v>134.44184720506487</v>
      </c>
      <c r="L14" s="60">
        <v>-44.033661513386761</v>
      </c>
      <c r="M14" s="60">
        <v>-57.426543209727114</v>
      </c>
    </row>
    <row r="15" spans="2:13" s="234" customFormat="1" ht="17.100000000000001" customHeight="1">
      <c r="B15" s="176" t="s">
        <v>97</v>
      </c>
      <c r="C15" s="170">
        <v>-1.188342</v>
      </c>
      <c r="D15" s="177">
        <v>-0.411611</v>
      </c>
      <c r="E15" s="177">
        <v>-0.153526</v>
      </c>
      <c r="F15" s="177">
        <v>1.04436955221919</v>
      </c>
      <c r="G15" s="177">
        <v>-0.26722332945733007</v>
      </c>
      <c r="H15" s="177">
        <v>1.0722669105706</v>
      </c>
      <c r="I15" s="177">
        <v>-0.80630653642464001</v>
      </c>
      <c r="J15" s="177">
        <v>1.4035021977070596</v>
      </c>
      <c r="K15" s="177">
        <v>9.8801695686760116E-2</v>
      </c>
      <c r="L15" s="177">
        <v>2.7912888133262497</v>
      </c>
      <c r="M15" s="177">
        <v>0.48103666576224002</v>
      </c>
    </row>
    <row r="16" spans="2:13" s="234" customFormat="1" ht="17.100000000000001" customHeight="1">
      <c r="B16" s="58" t="s">
        <v>109</v>
      </c>
      <c r="C16" s="166">
        <v>21.959118994563326</v>
      </c>
      <c r="D16" s="60">
        <v>-59.612629305349408</v>
      </c>
      <c r="E16" s="60">
        <v>-42.167876949458247</v>
      </c>
      <c r="F16" s="60">
        <v>-249.70098366143731</v>
      </c>
      <c r="G16" s="60">
        <v>35.599164554170862</v>
      </c>
      <c r="H16" s="60">
        <v>-64.658675793333373</v>
      </c>
      <c r="I16" s="60">
        <v>-42.421687383136288</v>
      </c>
      <c r="J16" s="60">
        <v>-260.66271800480416</v>
      </c>
      <c r="K16" s="60">
        <v>134.3430455093781</v>
      </c>
      <c r="L16" s="60">
        <v>-46.824950326713008</v>
      </c>
      <c r="M16" s="60">
        <v>-57.907579875489354</v>
      </c>
    </row>
    <row r="17" spans="2:13" s="234" customFormat="1" ht="17.100000000000001" customHeight="1">
      <c r="B17" s="176" t="s">
        <v>21</v>
      </c>
      <c r="C17" s="170">
        <v>21.416345101613047</v>
      </c>
      <c r="D17" s="177">
        <v>16.633317106244952</v>
      </c>
      <c r="E17" s="177">
        <v>7.7842051238280234</v>
      </c>
      <c r="F17" s="177">
        <v>-53.472392921352089</v>
      </c>
      <c r="G17" s="177">
        <v>11.076675152691065</v>
      </c>
      <c r="H17" s="177">
        <v>-1.660440409160048</v>
      </c>
      <c r="I17" s="177">
        <v>-0.99254595530697698</v>
      </c>
      <c r="J17" s="177">
        <v>-63.71644192434799</v>
      </c>
      <c r="K17" s="177">
        <v>16.067695988594995</v>
      </c>
      <c r="L17" s="177">
        <v>-14.397626673528602</v>
      </c>
      <c r="M17" s="177">
        <v>-31.03279555948841</v>
      </c>
    </row>
    <row r="18" spans="2:13" s="234" customFormat="1" ht="17.100000000000001" customHeight="1">
      <c r="B18" s="58" t="s">
        <v>121</v>
      </c>
      <c r="C18" s="166">
        <v>0.54277389295027945</v>
      </c>
      <c r="D18" s="60">
        <v>-76.24594641159436</v>
      </c>
      <c r="E18" s="60">
        <v>-49.95208207328627</v>
      </c>
      <c r="F18" s="60">
        <v>-196.22859074008522</v>
      </c>
      <c r="G18" s="60">
        <v>24.522489401479795</v>
      </c>
      <c r="H18" s="60">
        <v>-62.998235384173327</v>
      </c>
      <c r="I18" s="60">
        <v>-41.429141427829308</v>
      </c>
      <c r="J18" s="60">
        <v>-196.94627608045619</v>
      </c>
      <c r="K18" s="60">
        <v>118.27534952078311</v>
      </c>
      <c r="L18" s="60">
        <v>-32.427323653184402</v>
      </c>
      <c r="M18" s="60">
        <v>-26.874784316000945</v>
      </c>
    </row>
    <row r="19" spans="2:13" s="234" customFormat="1" ht="17.100000000000001" customHeight="1"/>
    <row r="20" spans="2:13" ht="17.100000000000001" customHeight="1">
      <c r="B20" s="17" t="s">
        <v>147</v>
      </c>
      <c r="C20" s="13"/>
      <c r="D20" s="9"/>
      <c r="E20" s="9"/>
      <c r="F20" s="9"/>
      <c r="G20" s="9"/>
      <c r="H20" s="9"/>
      <c r="I20" s="9"/>
      <c r="J20" s="9"/>
      <c r="K20" s="9"/>
      <c r="L20" s="9"/>
      <c r="M20" s="9"/>
    </row>
    <row r="21" spans="2:13" s="221" customFormat="1" ht="17.100000000000001" customHeight="1">
      <c r="B21" s="195"/>
      <c r="C21" s="195"/>
      <c r="D21" s="194"/>
      <c r="E21" s="194"/>
      <c r="F21" s="99"/>
      <c r="G21" s="99"/>
      <c r="H21" s="99"/>
      <c r="I21" s="99"/>
      <c r="J21" s="99"/>
      <c r="K21" s="99"/>
      <c r="L21" s="99"/>
      <c r="M21" s="99"/>
    </row>
    <row r="22" spans="2:13" s="234" customFormat="1" ht="10.199999999999999">
      <c r="B22" s="238"/>
      <c r="C22" s="40" t="s">
        <v>230</v>
      </c>
      <c r="D22" s="40" t="s">
        <v>231</v>
      </c>
      <c r="E22" s="40" t="s">
        <v>232</v>
      </c>
      <c r="F22" s="40" t="s">
        <v>233</v>
      </c>
      <c r="G22" s="40" t="s">
        <v>234</v>
      </c>
      <c r="H22" s="40" t="s">
        <v>235</v>
      </c>
      <c r="I22" s="40" t="s">
        <v>236</v>
      </c>
      <c r="J22" s="40" t="s">
        <v>237</v>
      </c>
      <c r="K22" s="40" t="s">
        <v>239</v>
      </c>
      <c r="L22" s="40" t="s">
        <v>240</v>
      </c>
      <c r="M22" s="40" t="s">
        <v>241</v>
      </c>
    </row>
    <row r="23" spans="2:13" s="234" customFormat="1" ht="17.100000000000001" customHeight="1">
      <c r="B23" s="44" t="s">
        <v>92</v>
      </c>
      <c r="C23" s="178">
        <v>-4.4311372758003706</v>
      </c>
      <c r="D23" s="46">
        <v>-6.3003954981295607</v>
      </c>
      <c r="E23" s="46">
        <v>-5.2017672471609497</v>
      </c>
      <c r="F23" s="46">
        <v>-5.2474084473695299</v>
      </c>
      <c r="G23" s="46">
        <v>-8.4042404088517912</v>
      </c>
      <c r="H23" s="46">
        <v>-7.4471433721610296</v>
      </c>
      <c r="I23" s="46">
        <v>-7.63842815765602</v>
      </c>
      <c r="J23" s="46">
        <v>-8.54535576220694</v>
      </c>
      <c r="K23" s="46">
        <v>-8.5198412340464493</v>
      </c>
      <c r="L23" s="46">
        <v>-4.5375316619752795</v>
      </c>
      <c r="M23" s="46">
        <v>-0.75795955227216194</v>
      </c>
    </row>
    <row r="24" spans="2:13" s="234" customFormat="1" ht="17.100000000000001" customHeight="1">
      <c r="B24" s="93" t="s">
        <v>107</v>
      </c>
      <c r="C24" s="178">
        <v>16.6317081768522</v>
      </c>
      <c r="D24" s="46">
        <v>16.158979550377399</v>
      </c>
      <c r="E24" s="46">
        <v>16.7163607004921</v>
      </c>
      <c r="F24" s="46">
        <v>5.8349408427614895</v>
      </c>
      <c r="G24" s="46">
        <v>16.267119154010299</v>
      </c>
      <c r="H24" s="46">
        <v>14.689194562127399</v>
      </c>
      <c r="I24" s="46">
        <v>15.773124616634899</v>
      </c>
      <c r="J24" s="46">
        <v>6.9784748790989299</v>
      </c>
      <c r="K24" s="46">
        <v>14.9435168357201</v>
      </c>
      <c r="L24" s="46">
        <v>13.4751936641131</v>
      </c>
      <c r="M24" s="46">
        <v>13.3262570527782</v>
      </c>
    </row>
    <row r="25" spans="2:13" s="234" customFormat="1" ht="17.100000000000001" customHeight="1">
      <c r="B25" s="48" t="s">
        <v>202</v>
      </c>
      <c r="C25" s="178">
        <v>3.286173625</v>
      </c>
      <c r="D25" s="46">
        <v>3.6350241669999974</v>
      </c>
      <c r="E25" s="46">
        <v>3.5730629209999973</v>
      </c>
      <c r="F25" s="46">
        <v>10.040585789000001</v>
      </c>
      <c r="G25" s="46">
        <v>10.732996965</v>
      </c>
      <c r="H25" s="46">
        <v>7.1561708429999991</v>
      </c>
      <c r="I25" s="46">
        <v>4.3281401809999993</v>
      </c>
      <c r="J25" s="46">
        <v>4.7331205470000004</v>
      </c>
      <c r="K25" s="46">
        <v>5.021467039</v>
      </c>
      <c r="L25" s="46">
        <v>4.7603983789999997</v>
      </c>
      <c r="M25" s="46">
        <v>9.7759277770000015</v>
      </c>
    </row>
    <row r="26" spans="2:13" s="234" customFormat="1" ht="17.100000000000001" customHeight="1">
      <c r="B26" s="94" t="s">
        <v>211</v>
      </c>
      <c r="C26" s="169" vm="1">
        <v>10111.530000000001</v>
      </c>
      <c r="D26" s="43" vm="36">
        <v>9861.7800000000007</v>
      </c>
      <c r="E26" s="43" vm="29">
        <v>9643.6500000000015</v>
      </c>
      <c r="F26" s="43" vm="55">
        <v>9539.24</v>
      </c>
      <c r="G26" s="43" vm="56">
        <v>9357.2200000000012</v>
      </c>
      <c r="H26" s="43" vm="16">
        <v>9223.9900000000016</v>
      </c>
      <c r="I26" s="43" vm="57">
        <v>9168.6200000000008</v>
      </c>
      <c r="J26" s="43" vm="58">
        <v>9082.0199999999986</v>
      </c>
      <c r="K26" s="43" vm="45">
        <v>9031.9199999999983</v>
      </c>
      <c r="L26" s="43" vm="43">
        <v>8888.7999999999975</v>
      </c>
      <c r="M26" s="43" vm="59">
        <v>8760.5499999999993</v>
      </c>
    </row>
  </sheetData>
  <hyperlinks>
    <hyperlink ref="B2" location="'Table of Contents'!A1" display="GO BACK TO TABLE OF CONTENTS" xr:uid="{00000000-0004-0000-0F00-000000000000}"/>
  </hyperlinks>
  <pageMargins left="0.25" right="0.25" top="0.75" bottom="0.75" header="0.3" footer="0.3"/>
  <pageSetup scale="59"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9CCFF"/>
    <pageSetUpPr fitToPage="1"/>
  </sheetPr>
  <dimension ref="B2:M16"/>
  <sheetViews>
    <sheetView showGridLines="0" zoomScale="110" zoomScaleNormal="110" workbookViewId="0"/>
  </sheetViews>
  <sheetFormatPr defaultRowHeight="13.2"/>
  <cols>
    <col min="1" max="1" width="1.88671875" customWidth="1"/>
    <col min="2" max="2" width="34.33203125" bestFit="1" customWidth="1"/>
    <col min="3" max="3" width="9.109375" customWidth="1"/>
    <col min="4" max="4" width="9" customWidth="1"/>
    <col min="5" max="5" width="9.109375" customWidth="1"/>
  </cols>
  <sheetData>
    <row r="2" spans="2:13" ht="17.100000000000001" customHeight="1" thickBot="1">
      <c r="B2" s="145" t="s">
        <v>48</v>
      </c>
      <c r="C2" s="26"/>
      <c r="D2" s="25"/>
      <c r="E2" s="25"/>
      <c r="F2" s="25"/>
      <c r="G2" s="25"/>
      <c r="H2" s="25"/>
      <c r="I2" s="25"/>
      <c r="J2" s="25"/>
      <c r="K2" s="25"/>
      <c r="L2" s="25"/>
    </row>
    <row r="3" spans="2:13" ht="17.100000000000001" customHeight="1">
      <c r="B3" s="26"/>
      <c r="C3" s="26"/>
      <c r="D3" s="25"/>
      <c r="E3" s="25"/>
      <c r="F3" s="25"/>
      <c r="G3" s="25"/>
      <c r="H3" s="25"/>
      <c r="I3" s="25"/>
      <c r="J3" s="25"/>
      <c r="K3" s="25"/>
      <c r="L3" s="25"/>
    </row>
    <row r="4" spans="2:13" ht="17.100000000000001" customHeight="1">
      <c r="B4" s="15" t="s">
        <v>79</v>
      </c>
      <c r="C4" s="6"/>
      <c r="D4" s="6"/>
      <c r="E4" s="6"/>
      <c r="F4" s="6"/>
      <c r="G4" s="6"/>
      <c r="H4" s="6"/>
      <c r="I4" s="6"/>
      <c r="J4" s="6"/>
      <c r="K4" s="6"/>
      <c r="L4" s="6"/>
      <c r="M4" s="6"/>
    </row>
    <row r="5" spans="2:13" s="211" customFormat="1" ht="17.100000000000001" customHeight="1">
      <c r="B5" s="221"/>
      <c r="C5" s="221"/>
      <c r="D5" s="221"/>
      <c r="E5" s="221"/>
      <c r="F5" s="221"/>
      <c r="G5" s="221"/>
      <c r="H5" s="221"/>
      <c r="I5" s="221"/>
      <c r="J5" s="221"/>
      <c r="K5" s="221"/>
      <c r="L5" s="221"/>
    </row>
    <row r="6" spans="2:13" s="241" customFormat="1" ht="17.100000000000001" customHeight="1">
      <c r="B6" s="96" t="s">
        <v>80</v>
      </c>
      <c r="C6" s="144" t="s">
        <v>217</v>
      </c>
      <c r="D6" s="144" t="s">
        <v>218</v>
      </c>
      <c r="E6" s="144" t="s">
        <v>219</v>
      </c>
      <c r="F6" s="97" t="s">
        <v>220</v>
      </c>
      <c r="G6" s="97" t="s">
        <v>221</v>
      </c>
      <c r="H6" s="97" t="s">
        <v>222</v>
      </c>
      <c r="I6" s="97" t="s">
        <v>223</v>
      </c>
      <c r="J6" s="97" t="s">
        <v>224</v>
      </c>
      <c r="K6" s="97" t="s">
        <v>225</v>
      </c>
      <c r="L6" s="97" t="s">
        <v>226</v>
      </c>
      <c r="M6" s="97" t="s">
        <v>227</v>
      </c>
    </row>
    <row r="7" spans="2:13" s="211" customFormat="1" ht="17.100000000000001" customHeight="1">
      <c r="B7" s="98" t="s">
        <v>81</v>
      </c>
      <c r="C7" s="169">
        <v>-11.834982434144665</v>
      </c>
      <c r="D7" s="95">
        <v>-1.3718791617807857</v>
      </c>
      <c r="E7" s="95">
        <v>-3.6064640655360871</v>
      </c>
      <c r="F7" s="95">
        <v>1.6550265361938981</v>
      </c>
      <c r="G7" s="95">
        <v>7.3853666622578986</v>
      </c>
      <c r="H7" s="95">
        <v>-6.4343136855673361E-2</v>
      </c>
      <c r="I7" s="95">
        <v>0.85264625861817034</v>
      </c>
      <c r="J7" s="95">
        <v>-10.800130901166975</v>
      </c>
      <c r="K7" s="95">
        <v>8.5626853985470852</v>
      </c>
      <c r="L7" s="95">
        <v>14.21596697448374</v>
      </c>
      <c r="M7" s="95">
        <v>3.3199651116630062</v>
      </c>
    </row>
    <row r="8" spans="2:13" s="211" customFormat="1" ht="17.100000000000001" customHeight="1">
      <c r="B8" s="98" t="s">
        <v>82</v>
      </c>
      <c r="C8" s="169">
        <v>-52.864811490367245</v>
      </c>
      <c r="D8" s="95">
        <v>-3.3344741579432053</v>
      </c>
      <c r="E8" s="95">
        <v>4.2681448247406912</v>
      </c>
      <c r="F8" s="95">
        <v>-42.152270291479006</v>
      </c>
      <c r="G8" s="95">
        <v>28.687342623719466</v>
      </c>
      <c r="H8" s="95">
        <v>-33.888475028261517</v>
      </c>
      <c r="I8" s="95">
        <v>-32.559075248278006</v>
      </c>
      <c r="J8" s="95">
        <v>47.077868637030697</v>
      </c>
      <c r="K8" s="95">
        <v>-5.929262568508924</v>
      </c>
      <c r="L8" s="95">
        <v>-29.435893731808257</v>
      </c>
      <c r="M8" s="95">
        <v>40.790814300093309</v>
      </c>
    </row>
    <row r="9" spans="2:13" s="211" customFormat="1" ht="17.100000000000001" customHeight="1">
      <c r="B9" s="98" t="s">
        <v>209</v>
      </c>
      <c r="C9" s="169">
        <v>18.945334115698145</v>
      </c>
      <c r="D9" s="95">
        <v>-9.4730842869972545</v>
      </c>
      <c r="E9" s="95">
        <v>3.2723263437724075</v>
      </c>
      <c r="F9" s="95">
        <v>-36.974154463650393</v>
      </c>
      <c r="G9" s="95">
        <v>-13.87471822539279</v>
      </c>
      <c r="H9" s="95">
        <v>-24.706139758802866</v>
      </c>
      <c r="I9" s="95">
        <v>14.264750505178611</v>
      </c>
      <c r="J9" s="95">
        <v>30.214632047488344</v>
      </c>
      <c r="K9" s="95">
        <v>-9.652845703519457</v>
      </c>
      <c r="L9" s="95">
        <v>-47.131277286458804</v>
      </c>
      <c r="M9" s="95">
        <v>29.420603100102937</v>
      </c>
    </row>
    <row r="10" spans="2:13" s="211" customFormat="1" ht="17.100000000000001" customHeight="1">
      <c r="B10" s="98"/>
      <c r="C10" s="221"/>
      <c r="D10" s="221"/>
      <c r="E10" s="221"/>
      <c r="F10" s="221"/>
      <c r="G10" s="221"/>
      <c r="H10" s="221"/>
      <c r="I10" s="221"/>
      <c r="J10" s="221"/>
      <c r="K10" s="221"/>
      <c r="L10" s="221"/>
      <c r="M10" s="221"/>
    </row>
    <row r="11" spans="2:13" s="211" customFormat="1" ht="17.100000000000001" customHeight="1">
      <c r="B11" s="122" t="s">
        <v>130</v>
      </c>
      <c r="C11" s="169">
        <v>-13.17</v>
      </c>
      <c r="D11" s="95">
        <v>-8.6300000000000008</v>
      </c>
      <c r="E11" s="95">
        <v>-0.48</v>
      </c>
      <c r="F11" s="95">
        <v>-8.76</v>
      </c>
      <c r="G11" s="95">
        <v>2.59</v>
      </c>
      <c r="H11" s="95">
        <v>-13.99</v>
      </c>
      <c r="I11" s="95">
        <v>1.04</v>
      </c>
      <c r="J11" s="95">
        <v>-2.16</v>
      </c>
      <c r="K11" s="95">
        <v>12.24</v>
      </c>
      <c r="L11" s="95">
        <v>7</v>
      </c>
      <c r="M11" s="95">
        <v>1.44</v>
      </c>
    </row>
    <row r="12" spans="2:13" s="211" customFormat="1" ht="17.100000000000001" customHeight="1">
      <c r="B12" s="122" t="s">
        <v>131</v>
      </c>
      <c r="C12" s="169">
        <v>1.93</v>
      </c>
      <c r="D12" s="95">
        <v>12.19</v>
      </c>
      <c r="E12" s="95">
        <v>14.96</v>
      </c>
      <c r="F12" s="95">
        <v>9.52</v>
      </c>
      <c r="G12" s="95">
        <v>1.59</v>
      </c>
      <c r="H12" s="95">
        <v>-23.83</v>
      </c>
      <c r="I12" s="95">
        <v>-3.92</v>
      </c>
      <c r="J12" s="95">
        <v>43.89</v>
      </c>
      <c r="K12" s="95">
        <v>15.89</v>
      </c>
      <c r="L12" s="95">
        <v>11.9</v>
      </c>
      <c r="M12" s="95">
        <v>2.14</v>
      </c>
    </row>
    <row r="13" spans="2:13" s="211" customFormat="1" ht="17.100000000000001" customHeight="1">
      <c r="B13" s="122" t="s">
        <v>132</v>
      </c>
      <c r="C13" s="169">
        <v>18.649999999999999</v>
      </c>
      <c r="D13" s="95">
        <v>-0.11</v>
      </c>
      <c r="E13" s="95">
        <v>-5.05</v>
      </c>
      <c r="F13" s="95">
        <v>-26.98</v>
      </c>
      <c r="G13" s="95">
        <v>-4.13</v>
      </c>
      <c r="H13" s="95">
        <v>-0.28000000000000003</v>
      </c>
      <c r="I13" s="95">
        <v>10.81</v>
      </c>
      <c r="J13" s="95">
        <v>13.07</v>
      </c>
      <c r="K13" s="95">
        <v>-21.65</v>
      </c>
      <c r="L13" s="95">
        <v>-44.19</v>
      </c>
      <c r="M13" s="95">
        <v>37.340000000000003</v>
      </c>
    </row>
    <row r="14" spans="2:13" s="211" customFormat="1" ht="17.100000000000001" customHeight="1">
      <c r="B14" s="262" t="s">
        <v>122</v>
      </c>
      <c r="C14" s="263">
        <v>-1.9290151999993201</v>
      </c>
      <c r="D14" s="264">
        <v>-4.4525107861870099</v>
      </c>
      <c r="E14" s="264">
        <v>-0.95675685803525701</v>
      </c>
      <c r="F14" s="264">
        <v>-13.363575042903461</v>
      </c>
      <c r="G14" s="264">
        <v>0.35555774292128456</v>
      </c>
      <c r="H14" s="264">
        <v>-10.065006441417458</v>
      </c>
      <c r="I14" s="264">
        <v>3.8974507054921581</v>
      </c>
      <c r="J14" s="264">
        <v>5.958127942257418</v>
      </c>
      <c r="K14" s="264">
        <v>1.2731633975537431</v>
      </c>
      <c r="L14" s="264">
        <v>-9.4724068551561373</v>
      </c>
      <c r="M14" s="264">
        <v>13.761543454338387</v>
      </c>
    </row>
    <row r="15" spans="2:13" s="211" customFormat="1" ht="17.100000000000001" customHeight="1">
      <c r="B15" s="98"/>
      <c r="C15" s="221"/>
      <c r="D15" s="221"/>
      <c r="E15" s="221"/>
      <c r="F15" s="221"/>
      <c r="G15" s="221"/>
      <c r="H15" s="221"/>
      <c r="I15" s="221"/>
      <c r="J15" s="221"/>
      <c r="K15" s="221"/>
      <c r="L15" s="240"/>
      <c r="M15" s="240"/>
    </row>
    <row r="16" spans="2:13" s="211" customFormat="1" ht="17.100000000000001" customHeight="1">
      <c r="B16" s="299"/>
      <c r="C16" s="298"/>
      <c r="D16" s="298"/>
      <c r="E16" s="298"/>
      <c r="F16" s="298"/>
      <c r="G16" s="298"/>
      <c r="H16" s="298"/>
      <c r="I16" s="298"/>
      <c r="J16" s="298"/>
      <c r="K16" s="221"/>
      <c r="L16" s="221"/>
    </row>
  </sheetData>
  <mergeCells count="1">
    <mergeCell ref="B16:J16"/>
  </mergeCells>
  <hyperlinks>
    <hyperlink ref="B2" location="'Table of Contents'!A1" display="GO BACK TO TABLE OF CONTENTS" xr:uid="{00000000-0004-0000-1000-000000000000}"/>
  </hyperlinks>
  <pageMargins left="0.25" right="0.25" top="0.75" bottom="0.75" header="0.3" footer="0.3"/>
  <pageSetup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B2:M26"/>
  <sheetViews>
    <sheetView showGridLines="0" zoomScale="110" zoomScaleNormal="110" workbookViewId="0"/>
  </sheetViews>
  <sheetFormatPr defaultRowHeight="13.2"/>
  <cols>
    <col min="1" max="1" width="1.88671875" customWidth="1"/>
    <col min="2" max="2" width="61.109375" customWidth="1"/>
    <col min="3" max="4" width="9.109375" customWidth="1"/>
    <col min="5" max="5" width="8.6640625" customWidth="1"/>
  </cols>
  <sheetData>
    <row r="2" spans="2:13" ht="17.100000000000001" customHeight="1" thickBot="1">
      <c r="B2" s="145" t="s">
        <v>48</v>
      </c>
      <c r="C2" s="26"/>
      <c r="D2" s="25"/>
      <c r="E2" s="25"/>
      <c r="F2" s="25"/>
      <c r="G2" s="25"/>
      <c r="H2" s="25"/>
      <c r="I2" s="25"/>
      <c r="J2" s="25"/>
      <c r="K2" s="25"/>
      <c r="L2" s="25"/>
    </row>
    <row r="3" spans="2:13" ht="17.100000000000001" customHeight="1">
      <c r="B3" s="26"/>
      <c r="C3" s="26"/>
      <c r="D3" s="25"/>
      <c r="E3" s="25"/>
      <c r="F3" s="25"/>
      <c r="G3" s="25"/>
      <c r="H3" s="25"/>
      <c r="I3" s="25"/>
      <c r="J3" s="25"/>
      <c r="K3" s="25"/>
      <c r="L3" s="25"/>
    </row>
    <row r="4" spans="2:13" ht="17.100000000000001" customHeight="1">
      <c r="B4" s="15" t="s">
        <v>177</v>
      </c>
      <c r="C4" s="6"/>
      <c r="D4" s="6"/>
      <c r="E4" s="6"/>
      <c r="F4" s="6"/>
      <c r="G4" s="6"/>
      <c r="H4" s="6"/>
      <c r="I4" s="6"/>
      <c r="J4" s="6"/>
      <c r="K4" s="6"/>
      <c r="L4" s="6"/>
      <c r="M4" s="6"/>
    </row>
    <row r="5" spans="2:13" ht="17.100000000000001" customHeight="1"/>
    <row r="6" spans="2:13" ht="17.100000000000001" customHeight="1">
      <c r="B6" s="96" t="s">
        <v>173</v>
      </c>
      <c r="C6" s="144" t="s">
        <v>217</v>
      </c>
      <c r="D6" s="144" t="s">
        <v>218</v>
      </c>
      <c r="E6" s="144" t="s">
        <v>219</v>
      </c>
      <c r="F6" s="144" t="s">
        <v>220</v>
      </c>
      <c r="G6" s="144" t="s">
        <v>221</v>
      </c>
      <c r="H6" s="144" t="s">
        <v>222</v>
      </c>
      <c r="I6" s="144" t="s">
        <v>223</v>
      </c>
      <c r="J6" s="144" t="s">
        <v>224</v>
      </c>
      <c r="K6" s="144" t="s">
        <v>225</v>
      </c>
      <c r="L6" s="144" t="s">
        <v>226</v>
      </c>
      <c r="M6" s="144" t="s">
        <v>227</v>
      </c>
    </row>
    <row r="7" spans="2:13" ht="17.100000000000001" customHeight="1">
      <c r="B7" s="98" t="s">
        <v>178</v>
      </c>
      <c r="C7" s="169">
        <v>8</v>
      </c>
      <c r="D7" s="43">
        <v>19</v>
      </c>
      <c r="E7" s="43">
        <v>15</v>
      </c>
      <c r="F7" s="43">
        <v>21</v>
      </c>
      <c r="G7" s="43">
        <v>12</v>
      </c>
      <c r="H7" s="43">
        <v>36</v>
      </c>
      <c r="I7" s="43">
        <v>28</v>
      </c>
      <c r="J7" s="43">
        <v>10</v>
      </c>
      <c r="K7" s="43">
        <v>7</v>
      </c>
      <c r="L7" s="43">
        <v>19</v>
      </c>
      <c r="M7" s="43">
        <v>31</v>
      </c>
    </row>
    <row r="8" spans="2:13" ht="17.100000000000001" customHeight="1">
      <c r="B8" s="26"/>
      <c r="C8" s="26"/>
      <c r="D8" s="25"/>
      <c r="E8" s="25"/>
      <c r="F8" s="25"/>
      <c r="G8" s="25"/>
      <c r="H8" s="25"/>
      <c r="I8" s="25"/>
      <c r="J8" s="25"/>
      <c r="K8" s="25"/>
      <c r="L8" s="25"/>
      <c r="M8" s="25"/>
    </row>
    <row r="9" spans="2:13" ht="17.100000000000001" customHeight="1">
      <c r="B9" s="15" t="s">
        <v>174</v>
      </c>
      <c r="C9" s="6"/>
      <c r="D9" s="6"/>
      <c r="E9" s="6"/>
      <c r="F9" s="6"/>
      <c r="G9" s="6"/>
      <c r="H9" s="6"/>
      <c r="I9" s="6"/>
      <c r="J9" s="6"/>
      <c r="K9" s="6"/>
      <c r="L9" s="6"/>
      <c r="M9" s="6"/>
    </row>
    <row r="10" spans="2:13" s="211" customFormat="1" ht="17.100000000000001" customHeight="1">
      <c r="B10" s="221"/>
      <c r="C10" s="221"/>
      <c r="D10" s="221"/>
      <c r="E10" s="221"/>
      <c r="F10" s="221"/>
      <c r="G10" s="221"/>
      <c r="H10" s="221"/>
      <c r="I10" s="221"/>
      <c r="J10" s="221"/>
      <c r="K10" s="221"/>
      <c r="L10" s="221"/>
      <c r="M10" s="221"/>
    </row>
    <row r="11" spans="2:13" s="241" customFormat="1" ht="17.100000000000001" customHeight="1">
      <c r="B11" s="96" t="s">
        <v>173</v>
      </c>
      <c r="C11" s="144" t="s">
        <v>217</v>
      </c>
      <c r="D11" s="144" t="s">
        <v>218</v>
      </c>
      <c r="E11" s="144" t="s">
        <v>219</v>
      </c>
      <c r="F11" s="97" t="s">
        <v>220</v>
      </c>
      <c r="G11" s="97" t="s">
        <v>221</v>
      </c>
      <c r="H11" s="97" t="s">
        <v>222</v>
      </c>
      <c r="I11" s="97" t="s">
        <v>223</v>
      </c>
      <c r="J11" s="97" t="s">
        <v>224</v>
      </c>
      <c r="K11" s="97" t="s">
        <v>225</v>
      </c>
      <c r="L11" s="97" t="s">
        <v>226</v>
      </c>
      <c r="M11" s="97" t="s">
        <v>227</v>
      </c>
    </row>
    <row r="12" spans="2:13" s="211" customFormat="1" ht="17.100000000000001" customHeight="1">
      <c r="B12" s="98" t="s">
        <v>175</v>
      </c>
      <c r="C12" s="169">
        <v>-9</v>
      </c>
      <c r="D12" s="43">
        <v>5</v>
      </c>
      <c r="E12" s="43">
        <v>9</v>
      </c>
      <c r="F12" s="43">
        <v>-23</v>
      </c>
      <c r="G12" s="43">
        <v>17</v>
      </c>
      <c r="H12" s="43">
        <v>3</v>
      </c>
      <c r="I12" s="43">
        <v>-5</v>
      </c>
      <c r="J12" s="43">
        <v>-2</v>
      </c>
      <c r="K12" s="43">
        <v>27</v>
      </c>
      <c r="L12" s="43">
        <v>18</v>
      </c>
      <c r="M12" s="43">
        <v>17</v>
      </c>
    </row>
    <row r="13" spans="2:13" s="211" customFormat="1" ht="17.100000000000001" customHeight="1"/>
    <row r="14" spans="2:13" ht="17.100000000000001" customHeight="1">
      <c r="B14" s="15" t="s">
        <v>176</v>
      </c>
      <c r="C14" s="6"/>
      <c r="D14" s="6"/>
      <c r="E14" s="6"/>
      <c r="F14" s="6"/>
      <c r="G14" s="6"/>
      <c r="H14" s="6"/>
      <c r="I14" s="6"/>
      <c r="J14" s="6"/>
      <c r="K14" s="6"/>
      <c r="L14" s="6"/>
      <c r="M14" s="6"/>
    </row>
    <row r="15" spans="2:13" s="211" customFormat="1" ht="17.100000000000001" customHeight="1"/>
    <row r="16" spans="2:13" s="211" customFormat="1" ht="17.100000000000001" customHeight="1">
      <c r="B16" s="96" t="s">
        <v>173</v>
      </c>
      <c r="C16" s="144" t="s">
        <v>217</v>
      </c>
      <c r="D16" s="144" t="s">
        <v>218</v>
      </c>
      <c r="E16" s="144" t="s">
        <v>219</v>
      </c>
      <c r="F16" s="144" t="s">
        <v>220</v>
      </c>
      <c r="G16" s="144" t="s">
        <v>221</v>
      </c>
      <c r="H16" s="144" t="s">
        <v>222</v>
      </c>
      <c r="I16" s="144" t="s">
        <v>223</v>
      </c>
      <c r="J16" s="144" t="s">
        <v>224</v>
      </c>
      <c r="K16" s="144" t="s">
        <v>225</v>
      </c>
      <c r="L16" s="144" t="s">
        <v>226</v>
      </c>
      <c r="M16" s="144" t="s">
        <v>227</v>
      </c>
    </row>
    <row r="17" spans="2:13" s="211" customFormat="1" ht="17.100000000000001" customHeight="1">
      <c r="B17" s="98" t="s">
        <v>205</v>
      </c>
      <c r="C17" s="169">
        <v>7</v>
      </c>
      <c r="D17" s="43">
        <v>18</v>
      </c>
      <c r="E17" s="43">
        <v>5</v>
      </c>
      <c r="F17" s="43">
        <v>-118</v>
      </c>
      <c r="G17" s="43">
        <v>21</v>
      </c>
      <c r="H17" s="43">
        <v>-11</v>
      </c>
      <c r="I17" s="43">
        <v>-29</v>
      </c>
      <c r="J17" s="43">
        <v>38</v>
      </c>
      <c r="K17" s="43">
        <v>104</v>
      </c>
      <c r="L17" s="43">
        <v>64</v>
      </c>
      <c r="M17" s="43">
        <v>43</v>
      </c>
    </row>
    <row r="18" spans="2:13" s="211" customFormat="1" ht="17.100000000000001" customHeight="1"/>
    <row r="19" spans="2:13" ht="17.100000000000001" customHeight="1">
      <c r="B19" s="15" t="s">
        <v>179</v>
      </c>
      <c r="C19" s="6"/>
      <c r="D19" s="6"/>
      <c r="E19" s="6"/>
      <c r="F19" s="6"/>
      <c r="G19" s="6"/>
      <c r="H19" s="6"/>
      <c r="I19" s="6"/>
      <c r="J19" s="6"/>
      <c r="K19" s="6"/>
      <c r="L19" s="6"/>
      <c r="M19" s="6"/>
    </row>
    <row r="20" spans="2:13" s="211" customFormat="1" ht="17.100000000000001" customHeight="1"/>
    <row r="21" spans="2:13" s="211" customFormat="1" ht="17.100000000000001" customHeight="1">
      <c r="B21" s="96" t="s">
        <v>173</v>
      </c>
      <c r="C21" s="144" t="s">
        <v>217</v>
      </c>
      <c r="D21" s="144" t="s">
        <v>218</v>
      </c>
      <c r="E21" s="144" t="s">
        <v>219</v>
      </c>
      <c r="F21" s="144" t="s">
        <v>220</v>
      </c>
      <c r="G21" s="144" t="s">
        <v>221</v>
      </c>
      <c r="H21" s="144" t="s">
        <v>222</v>
      </c>
      <c r="I21" s="144" t="s">
        <v>223</v>
      </c>
      <c r="J21" s="144" t="s">
        <v>224</v>
      </c>
      <c r="K21" s="144" t="s">
        <v>225</v>
      </c>
      <c r="L21" s="144" t="s">
        <v>226</v>
      </c>
      <c r="M21" s="144" t="s">
        <v>227</v>
      </c>
    </row>
    <row r="22" spans="2:13" s="211" customFormat="1" ht="17.100000000000001" customHeight="1">
      <c r="B22" s="98" t="s">
        <v>130</v>
      </c>
      <c r="C22" s="169">
        <v>4.8006190000000011</v>
      </c>
      <c r="D22" s="43">
        <v>6.4215820000000008</v>
      </c>
      <c r="E22" s="43">
        <v>19.243072999999999</v>
      </c>
      <c r="F22" s="43">
        <v>50.638268999999966</v>
      </c>
      <c r="G22" s="43">
        <v>29.451651000000012</v>
      </c>
      <c r="H22" s="43">
        <v>-6.8969920000000116</v>
      </c>
      <c r="I22" s="43">
        <v>106.07758800000001</v>
      </c>
      <c r="J22" s="43">
        <v>58.350047000000018</v>
      </c>
      <c r="K22" s="43">
        <v>21.292369999999991</v>
      </c>
      <c r="L22" s="43">
        <v>28.521720000000002</v>
      </c>
      <c r="M22" s="43">
        <v>94.165908999999999</v>
      </c>
    </row>
    <row r="23" spans="2:13" s="211" customFormat="1" ht="17.100000000000001" customHeight="1">
      <c r="B23" s="98" t="s">
        <v>131</v>
      </c>
      <c r="C23" s="169">
        <v>0.53501799999999999</v>
      </c>
      <c r="D23" s="43">
        <v>0.71476600000000001</v>
      </c>
      <c r="E23" s="43">
        <v>2.4672070000000001</v>
      </c>
      <c r="F23" s="43">
        <v>-0.65010799999999946</v>
      </c>
      <c r="G23" s="43">
        <v>4.6818099999999987</v>
      </c>
      <c r="H23" s="43">
        <v>-0.2270290000000017</v>
      </c>
      <c r="I23" s="43">
        <v>18.754643000000002</v>
      </c>
      <c r="J23" s="43">
        <v>4.1857630000000015</v>
      </c>
      <c r="K23" s="43">
        <v>1.9883759999999988</v>
      </c>
      <c r="L23" s="43">
        <v>2.8241930000000011</v>
      </c>
      <c r="M23" s="43">
        <v>15.033821</v>
      </c>
    </row>
    <row r="24" spans="2:13" s="211" customFormat="1" ht="17.100000000000001" customHeight="1">
      <c r="B24" s="98" t="s">
        <v>132</v>
      </c>
      <c r="C24" s="169">
        <v>0.17372282095010982</v>
      </c>
      <c r="D24" s="43">
        <v>0.26087523369498999</v>
      </c>
      <c r="E24" s="43">
        <v>1.3833798604609</v>
      </c>
      <c r="F24" s="43">
        <v>53.487181444037503</v>
      </c>
      <c r="G24" s="43">
        <v>1.4714486475649977</v>
      </c>
      <c r="H24" s="43">
        <v>-39.520646321811498</v>
      </c>
      <c r="I24" s="43">
        <v>113.776411638469</v>
      </c>
      <c r="J24" s="43">
        <v>55.519990707397966</v>
      </c>
      <c r="K24" s="43">
        <v>0.48460796914390869</v>
      </c>
      <c r="L24" s="43">
        <v>11.744779095337051</v>
      </c>
      <c r="M24" s="43">
        <v>97.293351546564992</v>
      </c>
    </row>
    <row r="25" spans="2:13" s="211" customFormat="1" ht="17.100000000000001" customHeight="1">
      <c r="B25" s="98" t="s">
        <v>133</v>
      </c>
      <c r="C25" s="170">
        <v>0</v>
      </c>
      <c r="D25" s="43">
        <v>0</v>
      </c>
      <c r="E25" s="43">
        <v>0</v>
      </c>
      <c r="F25" s="43">
        <v>0</v>
      </c>
      <c r="G25" s="43">
        <v>0</v>
      </c>
      <c r="H25" s="43">
        <v>-1.8714469999999999</v>
      </c>
      <c r="I25" s="43">
        <v>5.7910279999999998</v>
      </c>
      <c r="J25" s="43">
        <v>-0.78442499999999971</v>
      </c>
      <c r="K25" s="43">
        <v>0</v>
      </c>
      <c r="L25" s="43">
        <v>0.62070699999999945</v>
      </c>
      <c r="M25" s="43">
        <v>5.2440980000000001</v>
      </c>
    </row>
    <row r="26" spans="2:13" s="211" customFormat="1" ht="17.100000000000001" customHeight="1">
      <c r="B26" s="214" t="s">
        <v>77</v>
      </c>
      <c r="C26" s="166">
        <v>5.5093598209501113</v>
      </c>
      <c r="D26" s="242">
        <v>7.3972232336949908</v>
      </c>
      <c r="E26" s="242">
        <v>23.093659860460896</v>
      </c>
      <c r="F26" s="242">
        <v>103.47534244403747</v>
      </c>
      <c r="G26" s="242">
        <v>35.604909647565009</v>
      </c>
      <c r="H26" s="242">
        <v>-48.516114321811514</v>
      </c>
      <c r="I26" s="242">
        <v>244.39967063846902</v>
      </c>
      <c r="J26" s="242">
        <v>117.27137570739799</v>
      </c>
      <c r="K26" s="242">
        <v>23.765353969143899</v>
      </c>
      <c r="L26" s="242">
        <v>43.711399095337057</v>
      </c>
      <c r="M26" s="242">
        <v>211.73717954656502</v>
      </c>
    </row>
  </sheetData>
  <hyperlinks>
    <hyperlink ref="B2" location="'Table of Contents'!A1" display="GO BACK TO TABLE OF CONTENTS" xr:uid="{00000000-0004-0000-1100-000000000000}"/>
  </hyperlinks>
  <pageMargins left="0.25" right="0.25" top="0.75" bottom="0.75" header="0.3" footer="0.3"/>
  <pageSetup scale="95" orientation="landscape"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pageSetUpPr fitToPage="1"/>
  </sheetPr>
  <dimension ref="B2:T42"/>
  <sheetViews>
    <sheetView showGridLines="0" zoomScale="110" zoomScaleNormal="110" workbookViewId="0"/>
  </sheetViews>
  <sheetFormatPr defaultColWidth="9.109375" defaultRowHeight="13.2"/>
  <cols>
    <col min="1" max="1" width="1.88671875" style="5" customWidth="1"/>
    <col min="2" max="2" width="57.5546875" style="5" bestFit="1" customWidth="1"/>
    <col min="3" max="3" width="9.88671875" style="5" customWidth="1"/>
    <col min="4" max="4" width="10.44140625" style="5" customWidth="1"/>
    <col min="5" max="5" width="1.44140625" style="5" customWidth="1"/>
    <col min="6" max="6" width="10.44140625" style="5" bestFit="1" customWidth="1"/>
    <col min="7" max="7" width="9.109375" style="5"/>
    <col min="8" max="8" width="1.44140625" style="5" customWidth="1"/>
    <col min="9" max="9" width="9.109375" style="5"/>
    <col min="10" max="10" width="9" style="5" customWidth="1"/>
    <col min="11" max="13" width="9.109375" style="5" customWidth="1"/>
    <col min="14" max="14" width="1.44140625" style="5" customWidth="1"/>
    <col min="15" max="15" width="9.109375" style="5"/>
    <col min="16" max="16" width="9.109375" style="5" customWidth="1"/>
    <col min="17" max="17" width="9.109375" style="5"/>
    <col min="18" max="18" width="1.44140625" style="5" customWidth="1"/>
    <col min="19" max="20" width="9.109375" style="5"/>
    <col min="21" max="21" width="1.33203125" style="5" customWidth="1"/>
    <col min="22" max="22" width="1.5546875" style="5" customWidth="1"/>
    <col min="23" max="16384" width="9.109375" style="5"/>
  </cols>
  <sheetData>
    <row r="2" spans="2:20" s="4" customFormat="1" ht="17.100000000000001" customHeight="1" thickBot="1">
      <c r="B2" s="145" t="s">
        <v>48</v>
      </c>
    </row>
    <row r="3" spans="2:20" s="4" customFormat="1" ht="17.100000000000001" customHeight="1">
      <c r="B3" s="5"/>
    </row>
    <row r="4" spans="2:20" ht="17.100000000000001" customHeight="1">
      <c r="B4" s="109" t="s">
        <v>197</v>
      </c>
      <c r="C4" s="12"/>
      <c r="D4" s="12"/>
      <c r="E4" s="12"/>
      <c r="F4" s="12"/>
      <c r="G4" s="12"/>
      <c r="H4" s="12"/>
      <c r="I4" s="12"/>
      <c r="J4" s="12"/>
      <c r="K4" s="12"/>
      <c r="L4" s="12"/>
      <c r="M4" s="12"/>
      <c r="N4" s="12"/>
      <c r="O4" s="12"/>
      <c r="P4" s="12"/>
      <c r="Q4" s="12"/>
      <c r="R4" s="12"/>
      <c r="S4" s="12"/>
      <c r="T4" s="12"/>
    </row>
    <row r="5" spans="2:20" s="194" customFormat="1" ht="17.100000000000001" customHeight="1">
      <c r="B5" s="257"/>
      <c r="C5" s="258">
        <v>2022</v>
      </c>
      <c r="D5" s="258">
        <v>2023</v>
      </c>
      <c r="E5" s="259"/>
      <c r="F5" s="258">
        <f>D5</f>
        <v>2023</v>
      </c>
      <c r="G5" s="258">
        <v>2024</v>
      </c>
      <c r="H5" s="259"/>
      <c r="I5" s="258" t="s">
        <v>221</v>
      </c>
      <c r="J5" s="258" t="s">
        <v>220</v>
      </c>
      <c r="K5" s="258" t="s">
        <v>219</v>
      </c>
      <c r="L5" s="258" t="s">
        <v>218</v>
      </c>
      <c r="M5" s="258" t="s">
        <v>217</v>
      </c>
      <c r="N5" s="259"/>
      <c r="O5" s="258" t="s">
        <v>183</v>
      </c>
      <c r="P5" s="300" t="s">
        <v>184</v>
      </c>
      <c r="Q5" s="301"/>
      <c r="R5" s="259"/>
      <c r="S5" s="300" t="s">
        <v>185</v>
      </c>
      <c r="T5" s="301"/>
    </row>
    <row r="6" spans="2:20" s="10" customFormat="1" ht="17.100000000000001" customHeight="1">
      <c r="B6" s="49" t="s">
        <v>52</v>
      </c>
      <c r="C6" s="150" t="s">
        <v>181</v>
      </c>
      <c r="D6" s="150" t="s">
        <v>181</v>
      </c>
      <c r="E6" s="245"/>
      <c r="F6" s="150" t="s">
        <v>182</v>
      </c>
      <c r="G6" s="150" t="s">
        <v>182</v>
      </c>
      <c r="H6" s="245"/>
      <c r="I6" s="151"/>
      <c r="J6" s="151"/>
      <c r="K6" s="151"/>
      <c r="L6" s="151"/>
      <c r="M6" s="151"/>
      <c r="N6" s="245"/>
      <c r="O6" s="152" t="str">
        <f>M5</f>
        <v>Q3 2024</v>
      </c>
      <c r="P6" s="152"/>
      <c r="Q6" s="152"/>
      <c r="R6" s="245"/>
      <c r="S6" s="153" t="str">
        <f>I5</f>
        <v>Q3 2023</v>
      </c>
      <c r="T6" s="153" t="str">
        <f>L5</f>
        <v>Q2 2024</v>
      </c>
    </row>
    <row r="7" spans="2:20" s="10" customFormat="1" ht="17.100000000000001" customHeight="1">
      <c r="B7" s="29" t="s">
        <v>0</v>
      </c>
      <c r="C7" s="31">
        <v>5422.2708531345497</v>
      </c>
      <c r="D7" s="31">
        <v>6278.3497268922001</v>
      </c>
      <c r="E7" s="209"/>
      <c r="F7" s="31">
        <v>4774.5680793318897</v>
      </c>
      <c r="G7" s="165">
        <v>4835.5706388197405</v>
      </c>
      <c r="H7" s="209"/>
      <c r="I7" s="31">
        <v>1532.5527581747299</v>
      </c>
      <c r="J7" s="31">
        <v>1503.7816475603101</v>
      </c>
      <c r="K7" s="31">
        <v>1589.1729884902502</v>
      </c>
      <c r="L7" s="31">
        <v>1608.36956502556</v>
      </c>
      <c r="M7" s="165">
        <v>1638.0280853039303</v>
      </c>
      <c r="N7" s="209"/>
      <c r="O7" s="31">
        <v>1608.3147377729006</v>
      </c>
      <c r="P7" s="31">
        <f>M7-O7</f>
        <v>29.71334753102974</v>
      </c>
      <c r="Q7" s="154">
        <f>P7/O7</f>
        <v>1.8474833832695603E-2</v>
      </c>
      <c r="R7" s="209"/>
      <c r="S7" s="154">
        <f>(M7-I7)/I7</f>
        <v>6.8823292749034967E-2</v>
      </c>
      <c r="T7" s="154">
        <f>(M7-L7)/L7</f>
        <v>1.8440115333753553E-2</v>
      </c>
    </row>
    <row r="8" spans="2:20" s="10" customFormat="1" ht="17.100000000000001" customHeight="1">
      <c r="B8" s="29" t="s">
        <v>17</v>
      </c>
      <c r="C8" s="31">
        <v>1778.33021953355</v>
      </c>
      <c r="D8" s="31">
        <v>1782.3155822899901</v>
      </c>
      <c r="E8" s="209"/>
      <c r="F8" s="31">
        <v>1330.3153142961301</v>
      </c>
      <c r="G8" s="165">
        <v>1409.7747086442298</v>
      </c>
      <c r="H8" s="209"/>
      <c r="I8" s="31">
        <v>441.72685588518203</v>
      </c>
      <c r="J8" s="31">
        <v>452.00026799386006</v>
      </c>
      <c r="K8" s="31">
        <v>469.09717170950904</v>
      </c>
      <c r="L8" s="31">
        <v>462.37153773777897</v>
      </c>
      <c r="M8" s="165">
        <v>478.30599919694185</v>
      </c>
      <c r="N8" s="209"/>
      <c r="O8" s="31">
        <v>465.49234525397151</v>
      </c>
      <c r="P8" s="31">
        <f t="shared" ref="P8:P20" si="0">M8-O8</f>
        <v>12.813653942970348</v>
      </c>
      <c r="Q8" s="154">
        <f t="shared" ref="Q8:Q20" si="1">P8/O8</f>
        <v>2.7527099153433442E-2</v>
      </c>
      <c r="R8" s="209"/>
      <c r="S8" s="154">
        <f t="shared" ref="S8:S20" si="2">(M8-I8)/I8</f>
        <v>8.280941677964862E-2</v>
      </c>
      <c r="T8" s="154">
        <f t="shared" ref="T8:T20" si="3">(M8-L8)/L8</f>
        <v>3.446246180533645E-2</v>
      </c>
    </row>
    <row r="9" spans="2:20" s="10" customFormat="1" ht="17.100000000000001" customHeight="1">
      <c r="B9" s="181" t="s">
        <v>50</v>
      </c>
      <c r="C9" s="182">
        <f>C10-C7-C8</f>
        <v>639.9220784672907</v>
      </c>
      <c r="D9" s="182">
        <f>D10-D7-D8</f>
        <v>557.54285984788999</v>
      </c>
      <c r="E9" s="209"/>
      <c r="F9" s="182">
        <f t="shared" ref="F9:K9" si="4">F10-F7-F8</f>
        <v>472.0498536474297</v>
      </c>
      <c r="G9" s="167">
        <f t="shared" si="4"/>
        <v>375.67159160386905</v>
      </c>
      <c r="H9" s="209"/>
      <c r="I9" s="182">
        <f t="shared" si="4"/>
        <v>237.14291440063715</v>
      </c>
      <c r="J9" s="182">
        <f t="shared" ref="J9" si="5">J10-J7-J8</f>
        <v>85.493006200460457</v>
      </c>
      <c r="K9" s="182">
        <f t="shared" si="4"/>
        <v>138.56035232135076</v>
      </c>
      <c r="L9" s="182">
        <f t="shared" ref="L9:M9" si="6">L10-L7-L8</f>
        <v>100.31879877919067</v>
      </c>
      <c r="M9" s="167">
        <f t="shared" si="6"/>
        <v>136.79244050332755</v>
      </c>
      <c r="N9" s="209"/>
      <c r="O9" s="182">
        <v>107.15683143034025</v>
      </c>
      <c r="P9" s="182">
        <f t="shared" si="0"/>
        <v>29.635609072987307</v>
      </c>
      <c r="Q9" s="155">
        <f t="shared" si="1"/>
        <v>0.27656294682670429</v>
      </c>
      <c r="R9" s="209"/>
      <c r="S9" s="155">
        <f t="shared" si="2"/>
        <v>-0.42316454679212617</v>
      </c>
      <c r="T9" s="155">
        <f t="shared" si="3"/>
        <v>0.36357733712918705</v>
      </c>
    </row>
    <row r="10" spans="2:20" s="10" customFormat="1" ht="17.100000000000001" customHeight="1">
      <c r="B10" s="179" t="s">
        <v>1</v>
      </c>
      <c r="C10" s="180">
        <v>7840.5231511353904</v>
      </c>
      <c r="D10" s="180">
        <v>8618.2081690300802</v>
      </c>
      <c r="E10" s="209"/>
      <c r="F10" s="180">
        <v>6576.9332472754495</v>
      </c>
      <c r="G10" s="166">
        <v>6621.0169390678393</v>
      </c>
      <c r="H10" s="209"/>
      <c r="I10" s="180">
        <v>2211.4225284605491</v>
      </c>
      <c r="J10" s="180">
        <v>2041.2749217546307</v>
      </c>
      <c r="K10" s="180">
        <v>2196.83051252111</v>
      </c>
      <c r="L10" s="180">
        <v>2171.0599015425296</v>
      </c>
      <c r="M10" s="166">
        <v>2253.1265250041997</v>
      </c>
      <c r="N10" s="209"/>
      <c r="O10" s="180">
        <v>2180.9104492567199</v>
      </c>
      <c r="P10" s="180">
        <f t="shared" si="0"/>
        <v>72.216075747479863</v>
      </c>
      <c r="Q10" s="157">
        <f t="shared" si="1"/>
        <v>3.3112811106981471E-2</v>
      </c>
      <c r="R10" s="209"/>
      <c r="S10" s="157">
        <f t="shared" si="2"/>
        <v>1.8858447902618727E-2</v>
      </c>
      <c r="T10" s="157">
        <f t="shared" si="3"/>
        <v>3.7800257562383296E-2</v>
      </c>
    </row>
    <row r="11" spans="2:20" s="10" customFormat="1" ht="17.100000000000001" customHeight="1">
      <c r="B11" s="29" t="s">
        <v>20</v>
      </c>
      <c r="C11" s="31">
        <v>2457.5130374525297</v>
      </c>
      <c r="D11" s="31">
        <v>2491.6845858533302</v>
      </c>
      <c r="E11" s="209"/>
      <c r="F11" s="31">
        <v>1845.0510164544498</v>
      </c>
      <c r="G11" s="165">
        <v>2032.83104708674</v>
      </c>
      <c r="H11" s="209"/>
      <c r="I11" s="31">
        <v>627.28337203708975</v>
      </c>
      <c r="J11" s="31">
        <v>646.63356939888035</v>
      </c>
      <c r="K11" s="31">
        <v>656.20534475034106</v>
      </c>
      <c r="L11" s="31">
        <v>658.83162085262893</v>
      </c>
      <c r="M11" s="165">
        <v>717.79408148377001</v>
      </c>
      <c r="N11" s="209"/>
      <c r="O11" s="31">
        <v>682.43151448795493</v>
      </c>
      <c r="P11" s="31">
        <f t="shared" si="0"/>
        <v>35.362566995815087</v>
      </c>
      <c r="Q11" s="154">
        <f t="shared" si="1"/>
        <v>5.1818484705162662E-2</v>
      </c>
      <c r="R11" s="209"/>
      <c r="S11" s="154">
        <f t="shared" si="2"/>
        <v>0.14428998676108473</v>
      </c>
      <c r="T11" s="154">
        <f t="shared" si="3"/>
        <v>8.9495492876973087E-2</v>
      </c>
    </row>
    <row r="12" spans="2:20" s="10" customFormat="1" ht="17.100000000000001" customHeight="1">
      <c r="B12" s="181" t="s">
        <v>37</v>
      </c>
      <c r="C12" s="182">
        <f>C13-C11</f>
        <v>2967.7940907111106</v>
      </c>
      <c r="D12" s="182">
        <f>D13-D11</f>
        <v>2741.1404288973204</v>
      </c>
      <c r="E12" s="209"/>
      <c r="F12" s="182">
        <f t="shared" ref="F12:K12" si="7">F13-F11</f>
        <v>1926.10734714405</v>
      </c>
      <c r="G12" s="167">
        <f t="shared" si="7"/>
        <v>1820.4946208903398</v>
      </c>
      <c r="H12" s="209"/>
      <c r="I12" s="182">
        <f t="shared" si="7"/>
        <v>601.02532669650009</v>
      </c>
      <c r="J12" s="182">
        <f t="shared" ref="J12" si="8">J13-J11</f>
        <v>815.03308175327015</v>
      </c>
      <c r="K12" s="182">
        <f t="shared" si="7"/>
        <v>600.47696968884884</v>
      </c>
      <c r="L12" s="182">
        <f t="shared" ref="L12:M12" si="9">L13-L11</f>
        <v>604.29855365698108</v>
      </c>
      <c r="M12" s="167">
        <f t="shared" si="9"/>
        <v>615.71909754450962</v>
      </c>
      <c r="N12" s="209"/>
      <c r="O12" s="182">
        <v>656.36867274118708</v>
      </c>
      <c r="P12" s="182">
        <f t="shared" si="0"/>
        <v>-40.649575196677461</v>
      </c>
      <c r="Q12" s="155">
        <f t="shared" si="1"/>
        <v>-6.1931010550690932E-2</v>
      </c>
      <c r="R12" s="209"/>
      <c r="S12" s="155">
        <f t="shared" si="2"/>
        <v>2.4447839708807234E-2</v>
      </c>
      <c r="T12" s="155">
        <f t="shared" si="3"/>
        <v>1.8898843656692251E-2</v>
      </c>
    </row>
    <row r="13" spans="2:20" s="10" customFormat="1" ht="17.100000000000001" customHeight="1">
      <c r="B13" s="184" t="s">
        <v>2</v>
      </c>
      <c r="C13" s="183">
        <v>5425.3071281636403</v>
      </c>
      <c r="D13" s="183">
        <v>5232.8250147506506</v>
      </c>
      <c r="E13" s="209"/>
      <c r="F13" s="183">
        <v>3771.1583635984998</v>
      </c>
      <c r="G13" s="168">
        <v>3853.3256679770798</v>
      </c>
      <c r="H13" s="209"/>
      <c r="I13" s="183">
        <v>1228.3086987335898</v>
      </c>
      <c r="J13" s="183">
        <v>1461.6666511521505</v>
      </c>
      <c r="K13" s="183">
        <v>1256.6823144391899</v>
      </c>
      <c r="L13" s="183">
        <v>1263.13017450961</v>
      </c>
      <c r="M13" s="168">
        <v>1333.5131790282796</v>
      </c>
      <c r="N13" s="209"/>
      <c r="O13" s="183">
        <v>1339.3516024270607</v>
      </c>
      <c r="P13" s="183">
        <f t="shared" si="0"/>
        <v>-5.8384233987810603</v>
      </c>
      <c r="Q13" s="158">
        <f t="shared" si="1"/>
        <v>-4.3591416833348006E-3</v>
      </c>
      <c r="R13" s="209"/>
      <c r="S13" s="158">
        <f t="shared" si="2"/>
        <v>8.5649869941617829E-2</v>
      </c>
      <c r="T13" s="158">
        <f t="shared" si="3"/>
        <v>5.5721101386873841E-2</v>
      </c>
    </row>
    <row r="14" spans="2:20" s="204" customFormat="1" ht="17.100000000000001" customHeight="1">
      <c r="B14" s="246" t="s">
        <v>38</v>
      </c>
      <c r="C14" s="180">
        <f t="shared" ref="C14:K14" si="10">C10-C13</f>
        <v>2415.2160229717501</v>
      </c>
      <c r="D14" s="180">
        <f t="shared" ref="D14" si="11">D10-D13</f>
        <v>3385.3831542794296</v>
      </c>
      <c r="E14" s="209"/>
      <c r="F14" s="180">
        <f t="shared" si="10"/>
        <v>2805.7748836769497</v>
      </c>
      <c r="G14" s="166">
        <f t="shared" si="10"/>
        <v>2767.6912710907595</v>
      </c>
      <c r="H14" s="209"/>
      <c r="I14" s="180">
        <f t="shared" si="10"/>
        <v>983.11382972695924</v>
      </c>
      <c r="J14" s="180">
        <f t="shared" ref="J14" si="12">J10-J13</f>
        <v>579.60827060248016</v>
      </c>
      <c r="K14" s="180">
        <f t="shared" si="10"/>
        <v>940.1481980819201</v>
      </c>
      <c r="L14" s="180">
        <f t="shared" ref="L14:M14" si="13">L10-L13</f>
        <v>907.92972703291957</v>
      </c>
      <c r="M14" s="166">
        <f t="shared" si="13"/>
        <v>919.61334597592008</v>
      </c>
      <c r="N14" s="209"/>
      <c r="O14" s="180">
        <v>841.55884682965916</v>
      </c>
      <c r="P14" s="180">
        <f t="shared" si="0"/>
        <v>78.054499146260923</v>
      </c>
      <c r="Q14" s="157">
        <f t="shared" si="1"/>
        <v>9.2749900307399435E-2</v>
      </c>
      <c r="R14" s="209"/>
      <c r="S14" s="157">
        <f t="shared" si="2"/>
        <v>-6.4591181438954204E-2</v>
      </c>
      <c r="T14" s="157">
        <f t="shared" si="3"/>
        <v>1.2868417670585741E-2</v>
      </c>
    </row>
    <row r="15" spans="2:20" s="10" customFormat="1" ht="17.100000000000001" customHeight="1">
      <c r="B15" s="185" t="s">
        <v>97</v>
      </c>
      <c r="C15" s="186">
        <v>38.830569471631804</v>
      </c>
      <c r="D15" s="186">
        <v>-158.39900210972601</v>
      </c>
      <c r="E15" s="209"/>
      <c r="F15" s="186">
        <v>-75.720595474442604</v>
      </c>
      <c r="G15" s="170">
        <v>-29.767730215230497</v>
      </c>
      <c r="H15" s="209"/>
      <c r="I15" s="186">
        <v>-21.176264680332704</v>
      </c>
      <c r="J15" s="186">
        <v>-82.678406635283409</v>
      </c>
      <c r="K15" s="186">
        <v>3.21856358545512</v>
      </c>
      <c r="L15" s="186">
        <v>-4.3376236929990197</v>
      </c>
      <c r="M15" s="170">
        <v>-28.648670107686595</v>
      </c>
      <c r="N15" s="209"/>
      <c r="O15" s="186">
        <v>72.633161943144515</v>
      </c>
      <c r="P15" s="186">
        <f t="shared" si="0"/>
        <v>-101.28183205083111</v>
      </c>
      <c r="Q15" s="160">
        <f t="shared" si="1"/>
        <v>-1.3944296150856283</v>
      </c>
      <c r="R15" s="209"/>
      <c r="S15" s="160">
        <f t="shared" si="2"/>
        <v>0.35286702070237302</v>
      </c>
      <c r="T15" s="160">
        <f t="shared" si="3"/>
        <v>5.6046923696783368</v>
      </c>
    </row>
    <row r="16" spans="2:20" s="10" customFormat="1" ht="17.100000000000001" customHeight="1">
      <c r="B16" s="246" t="s">
        <v>109</v>
      </c>
      <c r="C16" s="180">
        <f>C14-C15</f>
        <v>2376.3854535001183</v>
      </c>
      <c r="D16" s="180">
        <f>D14-D15</f>
        <v>3543.7821563891557</v>
      </c>
      <c r="E16" s="209"/>
      <c r="F16" s="180">
        <f t="shared" ref="F16:K16" si="14">F14-F15</f>
        <v>2881.4954791513924</v>
      </c>
      <c r="G16" s="166">
        <f t="shared" si="14"/>
        <v>2797.4590013059901</v>
      </c>
      <c r="H16" s="209"/>
      <c r="I16" s="180">
        <f t="shared" si="14"/>
        <v>1004.2900944072919</v>
      </c>
      <c r="J16" s="180">
        <f t="shared" ref="J16" si="15">J14-J15</f>
        <v>662.28667723776357</v>
      </c>
      <c r="K16" s="180">
        <f t="shared" si="14"/>
        <v>936.92963449646493</v>
      </c>
      <c r="L16" s="180">
        <f t="shared" ref="L16:M16" si="16">L14-L15</f>
        <v>912.26735072591862</v>
      </c>
      <c r="M16" s="166">
        <f t="shared" si="16"/>
        <v>948.26201608360668</v>
      </c>
      <c r="N16" s="209"/>
      <c r="O16" s="180">
        <v>768.92568488651466</v>
      </c>
      <c r="P16" s="180">
        <f t="shared" si="0"/>
        <v>179.33633119709202</v>
      </c>
      <c r="Q16" s="157">
        <f t="shared" si="1"/>
        <v>0.23322973171791</v>
      </c>
      <c r="R16" s="209"/>
      <c r="S16" s="157">
        <f t="shared" si="2"/>
        <v>-5.5788739364945814E-2</v>
      </c>
      <c r="T16" s="157">
        <f t="shared" si="3"/>
        <v>3.9456268306704192E-2</v>
      </c>
    </row>
    <row r="17" spans="2:20" s="10" customFormat="1" ht="17.100000000000001" customHeight="1">
      <c r="B17" s="185" t="s">
        <v>24</v>
      </c>
      <c r="C17" s="186">
        <v>509.01729453626297</v>
      </c>
      <c r="D17" s="186">
        <v>847.16189498304607</v>
      </c>
      <c r="E17" s="209"/>
      <c r="F17" s="186">
        <v>730.23695863113699</v>
      </c>
      <c r="G17" s="170">
        <v>792.31496653876695</v>
      </c>
      <c r="H17" s="209"/>
      <c r="I17" s="186">
        <v>245.68479294643299</v>
      </c>
      <c r="J17" s="186">
        <v>116.92493635190914</v>
      </c>
      <c r="K17" s="186">
        <v>263.00941548088099</v>
      </c>
      <c r="L17" s="186">
        <v>270.59678411790901</v>
      </c>
      <c r="M17" s="170">
        <v>258.70876693997695</v>
      </c>
      <c r="N17" s="209"/>
      <c r="O17" s="186">
        <v>201.76423426808796</v>
      </c>
      <c r="P17" s="186">
        <f t="shared" si="0"/>
        <v>56.944532671888993</v>
      </c>
      <c r="Q17" s="160">
        <f t="shared" si="1"/>
        <v>0.28223303737879385</v>
      </c>
      <c r="R17" s="209"/>
      <c r="S17" s="160">
        <f t="shared" si="2"/>
        <v>5.3010908153292166E-2</v>
      </c>
      <c r="T17" s="160">
        <f t="shared" si="3"/>
        <v>-4.3932588543816577E-2</v>
      </c>
    </row>
    <row r="18" spans="2:20" s="10" customFormat="1" ht="17.100000000000001" customHeight="1">
      <c r="B18" s="246" t="s">
        <v>86</v>
      </c>
      <c r="C18" s="180">
        <f>C16-C17</f>
        <v>1867.3681589638554</v>
      </c>
      <c r="D18" s="180">
        <f>D16-D17</f>
        <v>2696.6202614061094</v>
      </c>
      <c r="E18" s="209"/>
      <c r="F18" s="180">
        <f t="shared" ref="F18:K18" si="17">F16-F17</f>
        <v>2151.2585205202554</v>
      </c>
      <c r="G18" s="166">
        <f t="shared" si="17"/>
        <v>2005.1440347672233</v>
      </c>
      <c r="H18" s="209"/>
      <c r="I18" s="180">
        <f t="shared" si="17"/>
        <v>758.60530146085898</v>
      </c>
      <c r="J18" s="180">
        <f t="shared" ref="J18" si="18">J16-J17</f>
        <v>545.36174088585449</v>
      </c>
      <c r="K18" s="180">
        <f t="shared" si="17"/>
        <v>673.92021901558394</v>
      </c>
      <c r="L18" s="180">
        <f t="shared" ref="L18:M18" si="19">L16-L17</f>
        <v>641.67056660800961</v>
      </c>
      <c r="M18" s="166">
        <f t="shared" si="19"/>
        <v>689.55324914362973</v>
      </c>
      <c r="N18" s="209"/>
      <c r="O18" s="180">
        <v>567.16145061842667</v>
      </c>
      <c r="P18" s="180">
        <f t="shared" si="0"/>
        <v>122.39179852520306</v>
      </c>
      <c r="Q18" s="157">
        <f t="shared" si="1"/>
        <v>0.21579710396704213</v>
      </c>
      <c r="R18" s="209"/>
      <c r="S18" s="157">
        <f t="shared" si="2"/>
        <v>-9.1025006263803526E-2</v>
      </c>
      <c r="T18" s="157">
        <f t="shared" si="3"/>
        <v>7.4621908853848354E-2</v>
      </c>
    </row>
    <row r="19" spans="2:20" s="10" customFormat="1" ht="17.100000000000001" customHeight="1">
      <c r="B19" s="185" t="s">
        <v>186</v>
      </c>
      <c r="C19" s="186">
        <v>90.971796499999996</v>
      </c>
      <c r="D19" s="186">
        <v>91.25</v>
      </c>
      <c r="E19" s="209"/>
      <c r="F19" s="186">
        <v>68.4375</v>
      </c>
      <c r="G19" s="170">
        <v>100.875001</v>
      </c>
      <c r="H19" s="209"/>
      <c r="I19" s="186">
        <v>22.8125</v>
      </c>
      <c r="J19" s="186">
        <v>22.8125</v>
      </c>
      <c r="K19" s="186">
        <v>26.679688000000002</v>
      </c>
      <c r="L19" s="186">
        <v>35.703125</v>
      </c>
      <c r="M19" s="170">
        <v>38.492187999999999</v>
      </c>
      <c r="N19" s="209"/>
      <c r="O19" s="186">
        <v>39.46499400000318</v>
      </c>
      <c r="P19" s="186">
        <f t="shared" si="0"/>
        <v>-0.97280600000318174</v>
      </c>
      <c r="Q19" s="160">
        <f t="shared" si="1"/>
        <v>-2.4649845379505275E-2</v>
      </c>
      <c r="R19" s="209"/>
      <c r="S19" s="160">
        <f t="shared" si="2"/>
        <v>0.68732878904109584</v>
      </c>
      <c r="T19" s="160">
        <f t="shared" si="3"/>
        <v>7.8118175929978079E-2</v>
      </c>
    </row>
    <row r="20" spans="2:20" s="10" customFormat="1" ht="17.100000000000001" customHeight="1">
      <c r="B20" s="246" t="s">
        <v>210</v>
      </c>
      <c r="C20" s="180">
        <f>C18-C19</f>
        <v>1776.3963624638554</v>
      </c>
      <c r="D20" s="180">
        <f>D18-D19</f>
        <v>2605.3702614061094</v>
      </c>
      <c r="E20" s="110"/>
      <c r="F20" s="180">
        <f>F18-F19</f>
        <v>2082.8210205202554</v>
      </c>
      <c r="G20" s="166">
        <f>G18-G19</f>
        <v>1904.2690337672234</v>
      </c>
      <c r="H20" s="110"/>
      <c r="I20" s="180">
        <f>I18-I19</f>
        <v>735.79280146085898</v>
      </c>
      <c r="J20" s="180">
        <f>J18-J19</f>
        <v>522.54924088585449</v>
      </c>
      <c r="K20" s="180">
        <f>K18-K19</f>
        <v>647.24053101558388</v>
      </c>
      <c r="L20" s="180">
        <f>L18-L19</f>
        <v>605.96744160800961</v>
      </c>
      <c r="M20" s="166">
        <f>M18-M19</f>
        <v>651.06106114362979</v>
      </c>
      <c r="N20" s="110"/>
      <c r="O20" s="180">
        <v>527.69645661842355</v>
      </c>
      <c r="P20" s="180">
        <f t="shared" si="0"/>
        <v>123.36460452520623</v>
      </c>
      <c r="Q20" s="157">
        <f t="shared" si="1"/>
        <v>0.23377948246184829</v>
      </c>
      <c r="R20" s="209"/>
      <c r="S20" s="157">
        <f t="shared" si="2"/>
        <v>-0.11515706615911567</v>
      </c>
      <c r="T20" s="157">
        <f t="shared" si="3"/>
        <v>7.4415911547918615E-2</v>
      </c>
    </row>
    <row r="21" spans="2:20" s="10" customFormat="1" ht="17.100000000000001" customHeight="1">
      <c r="B21" s="110"/>
      <c r="C21" s="110"/>
      <c r="D21" s="110"/>
      <c r="E21" s="110"/>
      <c r="F21" s="110"/>
      <c r="G21" s="110"/>
      <c r="H21" s="110"/>
      <c r="I21" s="110"/>
      <c r="J21" s="110"/>
      <c r="K21" s="110"/>
      <c r="L21" s="110"/>
      <c r="M21" s="110"/>
      <c r="N21" s="110"/>
      <c r="R21" s="209"/>
      <c r="S21" s="253"/>
      <c r="T21" s="253"/>
    </row>
    <row r="22" spans="2:20" s="10" customFormat="1" ht="17.100000000000001" customHeight="1">
      <c r="B22" s="243" t="s">
        <v>187</v>
      </c>
      <c r="C22" s="110"/>
      <c r="D22" s="110"/>
      <c r="E22" s="110"/>
      <c r="F22" s="110"/>
      <c r="G22" s="110"/>
      <c r="H22" s="110"/>
      <c r="I22" s="110"/>
      <c r="J22" s="110"/>
      <c r="K22" s="110"/>
      <c r="L22" s="110"/>
      <c r="M22" s="110"/>
      <c r="N22" s="110"/>
      <c r="R22" s="209"/>
      <c r="S22" s="253"/>
      <c r="T22" s="253"/>
    </row>
    <row r="23" spans="2:20" s="10" customFormat="1" ht="17.100000000000001" customHeight="1">
      <c r="B23" s="32" t="s">
        <v>130</v>
      </c>
      <c r="C23" s="34">
        <v>603.43234399999994</v>
      </c>
      <c r="D23" s="34">
        <v>1538.4169989999998</v>
      </c>
      <c r="E23" s="110"/>
      <c r="F23" s="34">
        <v>1150.8137300000001</v>
      </c>
      <c r="G23" s="169">
        <v>1286.9904419999998</v>
      </c>
      <c r="H23" s="110"/>
      <c r="I23" s="34">
        <v>375.29604500000005</v>
      </c>
      <c r="J23" s="34">
        <v>387.60326899999978</v>
      </c>
      <c r="K23" s="34">
        <v>373.16294599999998</v>
      </c>
      <c r="L23" s="34">
        <v>449.17807600000003</v>
      </c>
      <c r="M23" s="169">
        <v>464.64941999999962</v>
      </c>
      <c r="N23" s="110"/>
      <c r="O23" s="34">
        <v>335.66861372862826</v>
      </c>
      <c r="P23" s="34">
        <f t="shared" ref="P23:P25" si="20">M23-O23</f>
        <v>128.98080627137136</v>
      </c>
      <c r="Q23" s="156">
        <f t="shared" ref="Q23" si="21">P23/O23</f>
        <v>0.38425042138627258</v>
      </c>
      <c r="R23" s="209"/>
      <c r="S23" s="154">
        <f t="shared" ref="S23:S26" si="22">(M23-I23)/I23</f>
        <v>0.23808770753232841</v>
      </c>
      <c r="T23" s="154">
        <f t="shared" ref="T23:T26" si="23">(M23-L23)/L23</f>
        <v>3.4443675741644142E-2</v>
      </c>
    </row>
    <row r="24" spans="2:20" s="10" customFormat="1" ht="17.100000000000001" customHeight="1">
      <c r="B24" s="32" t="s">
        <v>131</v>
      </c>
      <c r="C24" s="34">
        <v>440.30104499999999</v>
      </c>
      <c r="D24" s="34">
        <v>530.47467600000004</v>
      </c>
      <c r="E24" s="110"/>
      <c r="F24" s="34">
        <v>467.21408400000001</v>
      </c>
      <c r="G24" s="169">
        <v>359.47504299999997</v>
      </c>
      <c r="H24" s="110"/>
      <c r="I24" s="34">
        <v>135.03125000000011</v>
      </c>
      <c r="J24" s="34">
        <v>63.260592000000088</v>
      </c>
      <c r="K24" s="34">
        <v>134.55686000000003</v>
      </c>
      <c r="L24" s="34">
        <v>115.49656299999991</v>
      </c>
      <c r="M24" s="169">
        <v>109.42162000000003</v>
      </c>
      <c r="N24" s="110"/>
      <c r="O24" s="34">
        <v>132.28597932767275</v>
      </c>
      <c r="P24" s="34">
        <f t="shared" si="20"/>
        <v>-22.864359327672716</v>
      </c>
      <c r="Q24" s="156">
        <f t="shared" ref="Q24:Q25" si="24">P24/O24</f>
        <v>-0.17284038296331944</v>
      </c>
      <c r="R24" s="209"/>
      <c r="S24" s="154">
        <f t="shared" si="22"/>
        <v>-0.18965706086554082</v>
      </c>
      <c r="T24" s="154">
        <f t="shared" si="23"/>
        <v>-5.2598474293991601E-2</v>
      </c>
    </row>
    <row r="25" spans="2:20" s="10" customFormat="1" ht="17.100000000000001" customHeight="1">
      <c r="B25" s="32" t="s">
        <v>132</v>
      </c>
      <c r="C25" s="34">
        <v>1563.7042681469493</v>
      </c>
      <c r="D25" s="34">
        <v>1796.0726636728994</v>
      </c>
      <c r="E25" s="110"/>
      <c r="F25" s="34">
        <v>1334.9483974768207</v>
      </c>
      <c r="G25" s="169">
        <v>1230.814900217043</v>
      </c>
      <c r="H25" s="110"/>
      <c r="I25" s="34">
        <v>458.36316741513008</v>
      </c>
      <c r="J25" s="34">
        <v>461.12426619607862</v>
      </c>
      <c r="K25" s="34">
        <v>471.37770344592593</v>
      </c>
      <c r="L25" s="34">
        <v>407.2053442013322</v>
      </c>
      <c r="M25" s="169">
        <v>352.23185256978508</v>
      </c>
      <c r="N25" s="110"/>
      <c r="O25" s="34">
        <v>382.74288859466594</v>
      </c>
      <c r="P25" s="34">
        <f t="shared" si="20"/>
        <v>-30.511036024880866</v>
      </c>
      <c r="Q25" s="156">
        <f t="shared" si="24"/>
        <v>-7.9716794051770873E-2</v>
      </c>
      <c r="R25" s="209"/>
      <c r="S25" s="154">
        <f t="shared" si="22"/>
        <v>-0.23154416059182184</v>
      </c>
      <c r="T25" s="154">
        <f t="shared" si="23"/>
        <v>-0.13500189134150187</v>
      </c>
    </row>
    <row r="26" spans="2:20" s="10" customFormat="1" ht="17.100000000000001" customHeight="1">
      <c r="B26" s="159" t="s">
        <v>133</v>
      </c>
      <c r="C26" s="34">
        <v>-231.05220269762839</v>
      </c>
      <c r="D26" s="34">
        <v>-321.1821822837361</v>
      </c>
      <c r="E26" s="110"/>
      <c r="F26" s="34">
        <v>-71.481198622298791</v>
      </c>
      <c r="G26" s="169">
        <v>-79.821387260244336</v>
      </c>
      <c r="H26" s="110"/>
      <c r="I26" s="34">
        <v>35.599164554170862</v>
      </c>
      <c r="J26" s="34">
        <v>-249.70098366143733</v>
      </c>
      <c r="K26" s="34">
        <v>-42.167876949458247</v>
      </c>
      <c r="L26" s="34">
        <v>-59.612629305349408</v>
      </c>
      <c r="M26" s="169">
        <v>21.959118994563326</v>
      </c>
      <c r="N26" s="110"/>
      <c r="O26" s="34">
        <v>-70.179825570921295</v>
      </c>
      <c r="P26" s="34">
        <f t="shared" ref="P26" si="25">M26-O26</f>
        <v>92.138944565484621</v>
      </c>
      <c r="Q26" s="156">
        <f t="shared" ref="Q26" si="26">P26/O26</f>
        <v>-1.3128978850534789</v>
      </c>
      <c r="R26" s="209"/>
      <c r="S26" s="154">
        <f t="shared" si="22"/>
        <v>-0.38315633893182033</v>
      </c>
      <c r="T26" s="154">
        <f t="shared" si="23"/>
        <v>-1.3683635372310747</v>
      </c>
    </row>
    <row r="27" spans="2:20" s="10" customFormat="1" ht="17.100000000000001" customHeight="1">
      <c r="C27" s="110"/>
      <c r="D27" s="110"/>
      <c r="E27" s="110"/>
      <c r="F27" s="110"/>
      <c r="G27" s="110"/>
      <c r="H27" s="110"/>
      <c r="I27" s="110"/>
      <c r="J27" s="110"/>
      <c r="K27" s="110"/>
      <c r="L27" s="110"/>
      <c r="M27" s="110"/>
      <c r="N27" s="110"/>
      <c r="O27" s="110"/>
      <c r="R27" s="209"/>
      <c r="S27" s="253"/>
      <c r="T27" s="253"/>
    </row>
    <row r="28" spans="2:20" s="10" customFormat="1" ht="17.100000000000001" customHeight="1">
      <c r="B28" s="243" t="s">
        <v>188</v>
      </c>
      <c r="C28" s="110"/>
      <c r="D28" s="110"/>
      <c r="E28" s="110"/>
      <c r="F28" s="110"/>
      <c r="G28" s="110"/>
      <c r="H28" s="110"/>
      <c r="I28" s="110"/>
      <c r="J28" s="110"/>
      <c r="K28" s="110"/>
      <c r="L28" s="110"/>
      <c r="M28" s="110"/>
      <c r="N28" s="110"/>
      <c r="O28" s="110"/>
      <c r="R28" s="209"/>
      <c r="S28" s="253"/>
      <c r="T28" s="253"/>
    </row>
    <row r="29" spans="2:20" s="10" customFormat="1" ht="17.100000000000001" customHeight="1">
      <c r="B29" s="32" t="s">
        <v>84</v>
      </c>
      <c r="C29" s="36">
        <f>('1.1 Quart. P&amp;L develop.'!J24+'1.1 Quart. P&amp;L develop.'!K24+'1.1 Quart. P&amp;L develop.'!L24+'1.1 Quart. P&amp;L develop.'!M24)/4</f>
        <v>129.0036108297748</v>
      </c>
      <c r="D29" s="36">
        <f>('1.1 Quart. P&amp;L develop.'!F24+'1.1 Quart. P&amp;L develop.'!G24+'1.1 Quart. P&amp;L develop.'!H24+'1.1 Quart. P&amp;L develop.'!I24)/4</f>
        <v>157.05006078715684</v>
      </c>
      <c r="E29" s="209"/>
      <c r="F29" s="36">
        <v>158.62368055652357</v>
      </c>
      <c r="G29" s="169">
        <v>162.73863291200141</v>
      </c>
      <c r="H29" s="209"/>
      <c r="I29" s="36">
        <v>154.19063115404722</v>
      </c>
      <c r="J29" s="36">
        <v>152.35376006123761</v>
      </c>
      <c r="K29" s="36">
        <v>161.87315622501725</v>
      </c>
      <c r="L29" s="36">
        <v>161.77614455595392</v>
      </c>
      <c r="M29" s="169">
        <v>164.5534855395683</v>
      </c>
      <c r="N29" s="209"/>
      <c r="O29" s="36">
        <v>162.68996883653605</v>
      </c>
      <c r="P29" s="36">
        <f t="shared" ref="P29:P35" si="27">M29-O29</f>
        <v>1.8635167030322464</v>
      </c>
      <c r="Q29" s="156"/>
      <c r="R29" s="209"/>
      <c r="S29" s="254"/>
      <c r="T29" s="254"/>
    </row>
    <row r="30" spans="2:20" s="10" customFormat="1" ht="17.100000000000001" customHeight="1">
      <c r="B30" s="32" t="s">
        <v>49</v>
      </c>
      <c r="C30" s="161">
        <f>C13/C10</f>
        <v>0.69195728698001469</v>
      </c>
      <c r="D30" s="161">
        <f>D13/D10</f>
        <v>0.60718248064081848</v>
      </c>
      <c r="E30" s="244"/>
      <c r="F30" s="161">
        <f>F13/F10</f>
        <v>0.57339161305320141</v>
      </c>
      <c r="G30" s="191">
        <f>G13/G10</f>
        <v>0.5819839615936071</v>
      </c>
      <c r="H30" s="244"/>
      <c r="I30" s="161">
        <f>I13/I10</f>
        <v>0.55543826786853789</v>
      </c>
      <c r="J30" s="161">
        <f>J13/J10</f>
        <v>0.71605575298781265</v>
      </c>
      <c r="K30" s="161">
        <f>K13/K10</f>
        <v>0.57204336305262149</v>
      </c>
      <c r="L30" s="161">
        <f>L13/L10</f>
        <v>0.58180346549266604</v>
      </c>
      <c r="M30" s="191">
        <f>M13/M10</f>
        <v>0.59185010882857281</v>
      </c>
      <c r="N30" s="244"/>
      <c r="O30" s="161">
        <v>0.61421568132553594</v>
      </c>
      <c r="P30" s="161">
        <f t="shared" si="27"/>
        <v>-2.2365572496963138E-2</v>
      </c>
      <c r="Q30" s="192"/>
      <c r="R30" s="244"/>
      <c r="S30" s="255"/>
      <c r="T30" s="255"/>
    </row>
    <row r="31" spans="2:20" s="10" customFormat="1" ht="17.100000000000001" customHeight="1">
      <c r="B31" s="32" t="s">
        <v>115</v>
      </c>
      <c r="C31" s="36">
        <f>('1.1 Quart. P&amp;L develop.'!J26+'1.1 Quart. P&amp;L develop.'!K26+'1.1 Quart. P&amp;L develop.'!L26+'1.1 Quart. P&amp;L develop.'!M26)/4+0.0001</f>
        <v>2.8802069847483529</v>
      </c>
      <c r="D31" s="36">
        <f>('1.1 Quart. P&amp;L develop.'!F26+'1.1 Quart. P&amp;L develop.'!G26+'1.1 Quart. P&amp;L develop.'!H26+'1.1 Quart. P&amp;L develop.'!I26)/4</f>
        <v>-4.793893258976869</v>
      </c>
      <c r="E31" s="209"/>
      <c r="F31" s="36">
        <v>-1.9358355289362035</v>
      </c>
      <c r="G31" s="169">
        <v>-2.4513352656241887</v>
      </c>
      <c r="H31" s="209"/>
      <c r="I31" s="36">
        <v>0.35555774292128456</v>
      </c>
      <c r="J31" s="36">
        <v>-13.363575042903461</v>
      </c>
      <c r="K31" s="36">
        <v>-0.95675685803525701</v>
      </c>
      <c r="L31" s="36">
        <v>-4.4525107861870099</v>
      </c>
      <c r="M31" s="169">
        <v>-1.9290151999993201</v>
      </c>
      <c r="N31" s="209"/>
      <c r="O31" s="36">
        <v>11.328930292330346</v>
      </c>
      <c r="P31" s="36">
        <f t="shared" si="27"/>
        <v>-13.257945492329666</v>
      </c>
      <c r="Q31" s="156"/>
      <c r="R31" s="209"/>
      <c r="S31" s="254"/>
      <c r="T31" s="254"/>
    </row>
    <row r="32" spans="2:20" s="10" customFormat="1" ht="17.100000000000001" customHeight="1">
      <c r="B32" s="32" t="s">
        <v>103</v>
      </c>
      <c r="C32" s="161">
        <v>8.656619644601958E-2</v>
      </c>
      <c r="D32" s="161">
        <v>0.12212630240139163</v>
      </c>
      <c r="E32" s="244"/>
      <c r="F32" s="161">
        <v>0.13140073881484385</v>
      </c>
      <c r="G32" s="191">
        <v>0.11319443526840024</v>
      </c>
      <c r="H32" s="244"/>
      <c r="I32" s="161">
        <v>0.13645005137901686</v>
      </c>
      <c r="J32" s="161">
        <v>9.5312215310061649E-2</v>
      </c>
      <c r="K32" s="161">
        <v>0.1155093058565248</v>
      </c>
      <c r="L32" s="161">
        <v>0.10838142244068177</v>
      </c>
      <c r="M32" s="191">
        <v>0.11582080067910824</v>
      </c>
      <c r="N32" s="244"/>
      <c r="O32" s="161">
        <v>9.4499919567188298E-2</v>
      </c>
      <c r="P32" s="161">
        <f t="shared" si="27"/>
        <v>2.1320881111919945E-2</v>
      </c>
      <c r="Q32" s="192"/>
      <c r="R32" s="244"/>
      <c r="S32" s="255"/>
      <c r="T32" s="255"/>
    </row>
    <row r="33" spans="2:20" s="10" customFormat="1" ht="17.100000000000001" customHeight="1">
      <c r="B33" s="32" t="s">
        <v>202</v>
      </c>
      <c r="C33" s="248">
        <f>'1.1 Quart. P&amp;L develop.'!J30</f>
        <v>128.59331991700006</v>
      </c>
      <c r="D33" s="248">
        <f>'1.1 Quart. P&amp;L develop.'!F30</f>
        <v>140.18729827400003</v>
      </c>
      <c r="E33" s="249"/>
      <c r="F33" s="250">
        <v>136.57005808000002</v>
      </c>
      <c r="G33" s="178">
        <v>143.82247462399999</v>
      </c>
      <c r="H33" s="209"/>
      <c r="I33" s="250">
        <f>F33</f>
        <v>136.57005808000002</v>
      </c>
      <c r="J33" s="250">
        <v>140.18729827400003</v>
      </c>
      <c r="K33" s="250">
        <v>144.17372168699998</v>
      </c>
      <c r="L33" s="250">
        <v>146.34781565199998</v>
      </c>
      <c r="M33" s="178">
        <f>G33</f>
        <v>143.82247462399999</v>
      </c>
      <c r="N33" s="209"/>
      <c r="O33" s="250">
        <v>147.417607975919</v>
      </c>
      <c r="P33" s="250">
        <f t="shared" si="27"/>
        <v>-3.595133351919003</v>
      </c>
      <c r="Q33" s="156"/>
      <c r="R33" s="209"/>
      <c r="S33" s="256"/>
      <c r="T33" s="256"/>
    </row>
    <row r="34" spans="2:20" s="10" customFormat="1" ht="17.100000000000001" customHeight="1">
      <c r="B34" s="32" t="s">
        <v>189</v>
      </c>
      <c r="C34" s="161">
        <f>'2.4 Capital | Basel III'!J43</f>
        <v>0.15169555473480831</v>
      </c>
      <c r="D34" s="161">
        <f>'2.4 Capital | Basel III'!F43</f>
        <v>0.14269074478418675</v>
      </c>
      <c r="E34" s="209"/>
      <c r="F34" s="161">
        <v>0.15042614969062915</v>
      </c>
      <c r="G34" s="191">
        <v>0.13847150788665705</v>
      </c>
      <c r="H34" s="209"/>
      <c r="I34" s="161">
        <f>F34</f>
        <v>0.15042614969062915</v>
      </c>
      <c r="J34" s="161">
        <v>0.14269074478418675</v>
      </c>
      <c r="K34" s="161">
        <v>0.13838745207198905</v>
      </c>
      <c r="L34" s="161">
        <v>0.1380667549425352</v>
      </c>
      <c r="M34" s="191">
        <f>G34</f>
        <v>0.13847150788665705</v>
      </c>
      <c r="N34" s="209"/>
      <c r="O34" s="161">
        <v>0.13867637582399625</v>
      </c>
      <c r="P34" s="161">
        <f t="shared" si="27"/>
        <v>-2.0486793733920372E-4</v>
      </c>
      <c r="Q34" s="156"/>
      <c r="R34" s="209"/>
      <c r="S34" s="255"/>
      <c r="T34" s="255"/>
    </row>
    <row r="35" spans="2:20" s="10" customFormat="1" ht="17.100000000000001" customHeight="1">
      <c r="B35" s="32" t="s">
        <v>57</v>
      </c>
      <c r="C35" s="161">
        <f>'2.5 Leverage ratio'!J16</f>
        <v>5.1965473526495762E-2</v>
      </c>
      <c r="D35" s="161">
        <f>'2.5 Leverage ratio'!F16</f>
        <v>5.3239085764001742E-2</v>
      </c>
      <c r="E35" s="209"/>
      <c r="F35" s="161">
        <v>5.2012219606866486E-2</v>
      </c>
      <c r="G35" s="191">
        <v>5.4517538283203083E-2</v>
      </c>
      <c r="H35" s="209"/>
      <c r="I35" s="161">
        <f>F35</f>
        <v>5.2012219606866486E-2</v>
      </c>
      <c r="J35" s="161">
        <v>5.3239085764001742E-2</v>
      </c>
      <c r="K35" s="161">
        <v>5.2112534879465232E-2</v>
      </c>
      <c r="L35" s="161">
        <v>5.3277253259644983E-2</v>
      </c>
      <c r="M35" s="191">
        <f>G35</f>
        <v>5.4517538283203083E-2</v>
      </c>
      <c r="N35" s="209"/>
      <c r="O35" s="161">
        <v>5.4177860863915683E-2</v>
      </c>
      <c r="P35" s="161">
        <f t="shared" si="27"/>
        <v>3.3967741928739997E-4</v>
      </c>
      <c r="Q35" s="156"/>
      <c r="R35" s="209"/>
      <c r="S35" s="255"/>
      <c r="T35" s="255"/>
    </row>
    <row r="36" spans="2:20" s="10" customFormat="1" ht="17.100000000000001" customHeight="1">
      <c r="B36" s="32" t="s">
        <v>211</v>
      </c>
      <c r="C36" s="36" vm="23">
        <f>'1.1 Quart. P&amp;L develop.'!J31</f>
        <v>20038.359999999997</v>
      </c>
      <c r="D36" s="36" vm="16">
        <f>'1.1 Quart. P&amp;L develop.'!F31</f>
        <v>20871.850000000006</v>
      </c>
      <c r="E36" s="209"/>
      <c r="F36" s="34" vm="28">
        <v>20513.380000000005</v>
      </c>
      <c r="G36" s="169" vm="39">
        <v>21542.290000000005</v>
      </c>
      <c r="H36" s="209"/>
      <c r="I36" s="34" vm="28">
        <f>F36</f>
        <v>20513.380000000005</v>
      </c>
      <c r="J36" s="34" vm="41">
        <v>20871.850000000006</v>
      </c>
      <c r="K36" s="34" vm="20">
        <v>20886.540000000005</v>
      </c>
      <c r="L36" s="34" vm="40">
        <v>21047.360000000004</v>
      </c>
      <c r="M36" s="169" vm="39">
        <f>G36</f>
        <v>21542.290000000005</v>
      </c>
      <c r="N36" s="209"/>
      <c r="O36" s="34"/>
      <c r="P36" s="34"/>
      <c r="Q36" s="156"/>
      <c r="R36" s="209"/>
      <c r="S36" s="256"/>
      <c r="T36" s="256"/>
    </row>
    <row r="37" spans="2:20" s="10" customFormat="1" ht="17.100000000000001" customHeight="1">
      <c r="B37" s="32" t="s">
        <v>212</v>
      </c>
      <c r="C37" s="36" vm="50">
        <f>'1.1 Quart. P&amp;L develop.'!J32</f>
        <v>4574.869999999999</v>
      </c>
      <c r="D37" s="36" vm="11">
        <f>'1.1 Quart. P&amp;L develop.'!F32</f>
        <v>4092.4700000000016</v>
      </c>
      <c r="E37" s="209"/>
      <c r="F37" s="34" vm="47">
        <v>4230.9500000000007</v>
      </c>
      <c r="G37" s="169" vm="30">
        <v>3875.5599999999995</v>
      </c>
      <c r="H37" s="209"/>
      <c r="I37" s="34" vm="47">
        <f>F37</f>
        <v>4230.9500000000007</v>
      </c>
      <c r="J37" s="34" vm="48">
        <v>4092.4700000000016</v>
      </c>
      <c r="K37" s="34" vm="17">
        <v>3930.7499999999995</v>
      </c>
      <c r="L37" s="34" vm="38">
        <v>3944.6799999999994</v>
      </c>
      <c r="M37" s="169" vm="30">
        <f>G37</f>
        <v>3875.5599999999995</v>
      </c>
      <c r="N37" s="209"/>
      <c r="O37" s="34"/>
      <c r="P37" s="34"/>
      <c r="Q37" s="156"/>
      <c r="R37" s="209"/>
      <c r="S37" s="256"/>
      <c r="T37" s="256"/>
    </row>
    <row r="38" spans="2:20" s="10" customFormat="1" ht="17.100000000000001" customHeight="1">
      <c r="B38" s="32"/>
      <c r="C38" s="34"/>
      <c r="D38" s="34"/>
      <c r="E38" s="209"/>
      <c r="F38" s="34"/>
      <c r="G38" s="34"/>
      <c r="H38" s="209"/>
      <c r="I38" s="34"/>
      <c r="J38" s="34"/>
      <c r="K38" s="34"/>
      <c r="L38" s="34"/>
      <c r="M38" s="34"/>
      <c r="N38" s="209"/>
      <c r="O38" s="34"/>
      <c r="R38" s="209"/>
      <c r="S38" s="253"/>
      <c r="T38" s="253"/>
    </row>
    <row r="39" spans="2:20" s="10" customFormat="1" ht="17.100000000000001" customHeight="1">
      <c r="B39" s="243" t="s">
        <v>190</v>
      </c>
      <c r="C39" s="34"/>
      <c r="D39" s="34"/>
      <c r="E39" s="209"/>
      <c r="F39" s="34"/>
      <c r="G39" s="34"/>
      <c r="H39" s="209"/>
      <c r="I39" s="34"/>
      <c r="J39" s="34"/>
      <c r="K39" s="34"/>
      <c r="L39" s="34"/>
      <c r="M39" s="34"/>
      <c r="N39" s="209"/>
      <c r="O39" s="34"/>
      <c r="R39" s="209"/>
      <c r="S39" s="253"/>
      <c r="T39" s="253"/>
    </row>
    <row r="40" spans="2:20" s="10" customFormat="1" ht="17.100000000000001" customHeight="1">
      <c r="B40" s="32" t="s">
        <v>116</v>
      </c>
      <c r="C40" s="112">
        <v>1.9648443600479339</v>
      </c>
      <c r="D40" s="112">
        <v>2.9943334398376509</v>
      </c>
      <c r="E40" s="209"/>
      <c r="F40" s="112">
        <v>2.3844649706111793</v>
      </c>
      <c r="G40" s="187">
        <v>2.2587979798842346</v>
      </c>
      <c r="H40" s="209"/>
      <c r="I40" s="112">
        <v>0.85006207352029939</v>
      </c>
      <c r="J40" s="112">
        <v>0.60370159961060366</v>
      </c>
      <c r="K40" s="112">
        <v>0.75536435543226654</v>
      </c>
      <c r="L40" s="112">
        <v>0.72500450046856624</v>
      </c>
      <c r="M40" s="187">
        <v>0.78154034196324362</v>
      </c>
      <c r="N40" s="209"/>
      <c r="O40" s="112">
        <v>0.63816435654110748</v>
      </c>
      <c r="P40" s="112">
        <f t="shared" ref="P40" si="28">M40-O40</f>
        <v>0.14337598542213614</v>
      </c>
      <c r="Q40" s="156"/>
      <c r="R40" s="209"/>
      <c r="S40" s="256"/>
      <c r="T40" s="256"/>
    </row>
    <row r="41" spans="2:20" s="10" customFormat="1" ht="17.100000000000001" customHeight="1">
      <c r="B41" s="32" t="s">
        <v>191</v>
      </c>
      <c r="C41" s="112">
        <v>22.944568820117595</v>
      </c>
      <c r="D41" s="112">
        <v>25.448087944043952</v>
      </c>
      <c r="F41" s="112">
        <v>24.764062165971456</v>
      </c>
      <c r="G41" s="187">
        <v>26.491544153636809</v>
      </c>
      <c r="H41" s="209"/>
      <c r="I41" s="112">
        <v>24.990675558483048</v>
      </c>
      <c r="J41" s="112">
        <v>25.622742575721993</v>
      </c>
      <c r="K41" s="112">
        <v>26.113572773771082</v>
      </c>
      <c r="L41" s="112">
        <v>26.636012741490127</v>
      </c>
      <c r="M41" s="187">
        <v>26.809447677507912</v>
      </c>
      <c r="O41" s="112"/>
      <c r="P41" s="112"/>
      <c r="Q41" s="156"/>
      <c r="R41" s="209"/>
      <c r="S41" s="256"/>
      <c r="T41" s="256"/>
    </row>
    <row r="42" spans="2:20" s="10" customFormat="1" ht="17.100000000000001" customHeight="1">
      <c r="B42" s="32" t="s">
        <v>192</v>
      </c>
      <c r="C42" s="112">
        <v>22.825282494465412</v>
      </c>
      <c r="D42" s="112">
        <v>25.334357789791635</v>
      </c>
      <c r="F42" s="112">
        <v>24.588671914503834</v>
      </c>
      <c r="G42" s="187">
        <v>26.217765766635591</v>
      </c>
      <c r="I42" s="112">
        <v>24.813680328816286</v>
      </c>
      <c r="J42" s="112">
        <v>25.50823187173858</v>
      </c>
      <c r="K42" s="112">
        <v>25.974147538633673</v>
      </c>
      <c r="L42" s="112">
        <v>26.471454932407052</v>
      </c>
      <c r="M42" s="187">
        <v>26.532383898251616</v>
      </c>
      <c r="O42" s="112"/>
      <c r="P42" s="112"/>
      <c r="Q42" s="156"/>
      <c r="R42" s="209"/>
      <c r="S42" s="256"/>
      <c r="T42" s="256"/>
    </row>
  </sheetData>
  <mergeCells count="2">
    <mergeCell ref="P5:Q5"/>
    <mergeCell ref="S5:T5"/>
  </mergeCells>
  <hyperlinks>
    <hyperlink ref="B2" location="'Table of Contents'!A1" display="GO BACK TO TABLE OF CONTENTS" xr:uid="{00000000-0004-0000-1200-000000000000}"/>
  </hyperlinks>
  <pageMargins left="0.25" right="0.25" top="0.75" bottom="0.75" header="0.3" footer="0.3"/>
  <pageSetup scale="68" orientation="landscape" horizontalDpi="1200" verticalDpi="1200" r:id="rId1"/>
  <ignoredErrors>
    <ignoredError sqref="C18:M18 E17 H17 E19 H1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B2:M40"/>
  <sheetViews>
    <sheetView showGridLines="0" zoomScale="110" zoomScaleNormal="100" zoomScaleSheetLayoutView="100" workbookViewId="0"/>
  </sheetViews>
  <sheetFormatPr defaultColWidth="9.109375" defaultRowHeight="13.2"/>
  <cols>
    <col min="1" max="1" width="1.88671875" style="5" customWidth="1"/>
    <col min="2" max="2" width="59.6640625" style="5" bestFit="1" customWidth="1"/>
    <col min="3" max="4" width="9.88671875" style="5" customWidth="1"/>
    <col min="5" max="5" width="10.44140625" style="5" customWidth="1"/>
    <col min="6" max="6" width="10.44140625" style="5" bestFit="1" customWidth="1"/>
    <col min="7" max="7" width="9.109375" style="5"/>
    <col min="8" max="8" width="9.109375" style="5" customWidth="1"/>
    <col min="9" max="9" width="9.109375" style="5"/>
    <col min="10" max="10" width="9" style="5" customWidth="1"/>
    <col min="11" max="13" width="9.109375" style="5" customWidth="1"/>
    <col min="14" max="15" width="9.109375" style="5"/>
    <col min="16" max="16" width="9.109375" style="5" customWidth="1"/>
    <col min="17" max="16384" width="9.109375" style="5"/>
  </cols>
  <sheetData>
    <row r="2" spans="2:13" s="4" customFormat="1" ht="17.100000000000001" customHeight="1" thickBot="1">
      <c r="B2" s="145" t="s">
        <v>48</v>
      </c>
    </row>
    <row r="3" spans="2:13" s="4" customFormat="1" ht="17.100000000000001" customHeight="1">
      <c r="B3" s="5"/>
    </row>
    <row r="4" spans="2:13" ht="17.100000000000001" customHeight="1">
      <c r="B4" s="109" t="s">
        <v>266</v>
      </c>
      <c r="C4" s="12"/>
      <c r="D4" s="12"/>
      <c r="E4" s="12"/>
      <c r="F4" s="12"/>
      <c r="G4" s="12"/>
      <c r="H4" s="12"/>
      <c r="I4" s="12"/>
      <c r="J4" s="12"/>
      <c r="K4" s="12"/>
      <c r="L4" s="12"/>
      <c r="M4" s="12"/>
    </row>
    <row r="5" spans="2:13" s="194" customFormat="1" ht="17.100000000000001" customHeight="1">
      <c r="B5" s="208"/>
      <c r="C5" s="209"/>
      <c r="D5" s="209"/>
      <c r="E5" s="209"/>
      <c r="F5" s="99"/>
      <c r="G5" s="99"/>
      <c r="H5" s="99"/>
      <c r="I5" s="99"/>
      <c r="J5" s="99"/>
      <c r="K5" s="99"/>
      <c r="L5" s="99"/>
      <c r="M5" s="99"/>
    </row>
    <row r="6" spans="2:13" s="10" customFormat="1" ht="17.100000000000001" customHeight="1">
      <c r="B6" s="49" t="s">
        <v>52</v>
      </c>
      <c r="C6" s="28" t="s">
        <v>217</v>
      </c>
      <c r="D6" s="28" t="s">
        <v>218</v>
      </c>
      <c r="E6" s="28" t="s">
        <v>219</v>
      </c>
      <c r="F6" s="28" t="s">
        <v>220</v>
      </c>
      <c r="G6" s="28" t="s">
        <v>221</v>
      </c>
      <c r="H6" s="28" t="s">
        <v>222</v>
      </c>
      <c r="I6" s="28" t="s">
        <v>223</v>
      </c>
      <c r="J6" s="28" t="s">
        <v>224</v>
      </c>
      <c r="K6" s="28" t="s">
        <v>225</v>
      </c>
      <c r="L6" s="28" t="s">
        <v>226</v>
      </c>
      <c r="M6" s="28" t="s">
        <v>227</v>
      </c>
    </row>
    <row r="7" spans="2:13" s="10" customFormat="1" ht="17.100000000000001" customHeight="1">
      <c r="B7" s="29" t="s">
        <v>0</v>
      </c>
      <c r="C7" s="30">
        <v>1638.0280853039303</v>
      </c>
      <c r="D7" s="31">
        <v>1608.36956502556</v>
      </c>
      <c r="E7" s="31">
        <v>1589.1729884902502</v>
      </c>
      <c r="F7" s="31">
        <v>1503.7816475603101</v>
      </c>
      <c r="G7" s="31">
        <v>1532.5527581747299</v>
      </c>
      <c r="H7" s="31">
        <v>1621.7344232147095</v>
      </c>
      <c r="I7" s="31">
        <v>1620.2808979424501</v>
      </c>
      <c r="J7" s="31">
        <v>1563.6078518284094</v>
      </c>
      <c r="K7" s="31">
        <v>1275.7777006607398</v>
      </c>
      <c r="L7" s="31">
        <v>1272.8899574261</v>
      </c>
      <c r="M7" s="31">
        <v>1309.9953432193001</v>
      </c>
    </row>
    <row r="8" spans="2:13" s="10" customFormat="1" ht="17.100000000000001" customHeight="1">
      <c r="B8" s="29" t="s">
        <v>17</v>
      </c>
      <c r="C8" s="30">
        <v>478.30599919694185</v>
      </c>
      <c r="D8" s="31">
        <v>462.37153773777897</v>
      </c>
      <c r="E8" s="31">
        <v>469.09717170950904</v>
      </c>
      <c r="F8" s="31">
        <v>452.00026799386006</v>
      </c>
      <c r="G8" s="31">
        <v>441.72685588518203</v>
      </c>
      <c r="H8" s="31">
        <v>444.39888731505408</v>
      </c>
      <c r="I8" s="31">
        <v>444.189571095894</v>
      </c>
      <c r="J8" s="31">
        <v>442.57369467753011</v>
      </c>
      <c r="K8" s="31">
        <v>440.55859307352699</v>
      </c>
      <c r="L8" s="31">
        <v>447.94592858914899</v>
      </c>
      <c r="M8" s="31">
        <v>447.25200319334402</v>
      </c>
    </row>
    <row r="9" spans="2:13" s="10" customFormat="1" ht="17.100000000000001" customHeight="1">
      <c r="B9" s="29" t="s">
        <v>50</v>
      </c>
      <c r="C9" s="30">
        <v>136.79244050332755</v>
      </c>
      <c r="D9" s="31">
        <v>100.31879877919067</v>
      </c>
      <c r="E9" s="31">
        <v>138.56035232135076</v>
      </c>
      <c r="F9" s="31">
        <v>85.493006200460457</v>
      </c>
      <c r="G9" s="31">
        <v>237.14291440063715</v>
      </c>
      <c r="H9" s="31">
        <v>157.04436963988695</v>
      </c>
      <c r="I9" s="31">
        <v>77.862569606905765</v>
      </c>
      <c r="J9" s="31">
        <v>-144.81662520797846</v>
      </c>
      <c r="K9" s="31">
        <v>445.91339624162305</v>
      </c>
      <c r="L9" s="31">
        <v>163.31168995466095</v>
      </c>
      <c r="M9" s="31">
        <v>175.51361747898574</v>
      </c>
    </row>
    <row r="10" spans="2:13" s="10" customFormat="1" ht="17.100000000000001" customHeight="1">
      <c r="B10" s="142" t="s">
        <v>1</v>
      </c>
      <c r="C10" s="137">
        <v>2253.1265250041997</v>
      </c>
      <c r="D10" s="143">
        <v>2171.0599015425296</v>
      </c>
      <c r="E10" s="143">
        <v>2196.83051252111</v>
      </c>
      <c r="F10" s="143">
        <v>2041.2749217546307</v>
      </c>
      <c r="G10" s="143">
        <v>2211.4225284605491</v>
      </c>
      <c r="H10" s="143">
        <v>2223.1776801696506</v>
      </c>
      <c r="I10" s="143">
        <v>2142.3330386452499</v>
      </c>
      <c r="J10" s="143">
        <v>1861.364921297961</v>
      </c>
      <c r="K10" s="143">
        <v>2162.2496899758899</v>
      </c>
      <c r="L10" s="143">
        <v>1884.1475759699099</v>
      </c>
      <c r="M10" s="143">
        <v>1932.7609638916299</v>
      </c>
    </row>
    <row r="11" spans="2:13" s="10" customFormat="1" ht="17.100000000000001" customHeight="1">
      <c r="B11" s="29" t="s">
        <v>20</v>
      </c>
      <c r="C11" s="30">
        <v>717.79408148377001</v>
      </c>
      <c r="D11" s="31">
        <v>658.83162085262893</v>
      </c>
      <c r="E11" s="31">
        <v>656.20534475034106</v>
      </c>
      <c r="F11" s="31">
        <v>646.63356939888035</v>
      </c>
      <c r="G11" s="31">
        <v>627.28337203708975</v>
      </c>
      <c r="H11" s="31">
        <v>611.82918816080314</v>
      </c>
      <c r="I11" s="31">
        <v>605.93845625655695</v>
      </c>
      <c r="J11" s="31">
        <v>633.86438694451942</v>
      </c>
      <c r="K11" s="31">
        <v>605.07178753623009</v>
      </c>
      <c r="L11" s="31">
        <v>618.79984651245502</v>
      </c>
      <c r="M11" s="31">
        <v>599.77701645932495</v>
      </c>
    </row>
    <row r="12" spans="2:13" s="10" customFormat="1" ht="17.100000000000001" customHeight="1">
      <c r="B12" s="29" t="s">
        <v>37</v>
      </c>
      <c r="C12" s="30">
        <v>615.71909754450962</v>
      </c>
      <c r="D12" s="31">
        <v>604.29855365698108</v>
      </c>
      <c r="E12" s="31">
        <v>600.47696968884884</v>
      </c>
      <c r="F12" s="31">
        <v>815.03308175327015</v>
      </c>
      <c r="G12" s="31">
        <v>601.02532669650009</v>
      </c>
      <c r="H12" s="31">
        <v>525.08596935834703</v>
      </c>
      <c r="I12" s="31">
        <v>799.99605108920309</v>
      </c>
      <c r="J12" s="31">
        <v>709.09084091901116</v>
      </c>
      <c r="K12" s="31">
        <v>648.76713755060939</v>
      </c>
      <c r="L12" s="31">
        <v>702.11591157388523</v>
      </c>
      <c r="M12" s="31">
        <v>907.82020066760504</v>
      </c>
    </row>
    <row r="13" spans="2:13" s="10" customFormat="1" ht="17.100000000000001" customHeight="1">
      <c r="B13" s="142" t="s">
        <v>2</v>
      </c>
      <c r="C13" s="137">
        <v>1333.5131790282796</v>
      </c>
      <c r="D13" s="143">
        <v>1263.13017450961</v>
      </c>
      <c r="E13" s="143">
        <v>1256.6823144391899</v>
      </c>
      <c r="F13" s="143">
        <v>1461.6666511521505</v>
      </c>
      <c r="G13" s="143">
        <v>1228.3086987335898</v>
      </c>
      <c r="H13" s="143">
        <v>1136.9151575191502</v>
      </c>
      <c r="I13" s="143">
        <v>1405.93450734576</v>
      </c>
      <c r="J13" s="143">
        <v>1342.9552278635306</v>
      </c>
      <c r="K13" s="143">
        <v>1253.8389250868395</v>
      </c>
      <c r="L13" s="143">
        <v>1320.9157580863402</v>
      </c>
      <c r="M13" s="143">
        <v>1507.59721712693</v>
      </c>
    </row>
    <row r="14" spans="2:13" s="204" customFormat="1" ht="17.100000000000001" customHeight="1">
      <c r="B14" s="210" t="s">
        <v>38</v>
      </c>
      <c r="C14" s="137">
        <v>919.61334597592008</v>
      </c>
      <c r="D14" s="143">
        <v>907.92972703291957</v>
      </c>
      <c r="E14" s="143">
        <v>940.1481980819201</v>
      </c>
      <c r="F14" s="143">
        <v>579.60827060248016</v>
      </c>
      <c r="G14" s="143">
        <v>983.11382972695924</v>
      </c>
      <c r="H14" s="143">
        <v>1086.2625226505004</v>
      </c>
      <c r="I14" s="143">
        <v>736.39853129948983</v>
      </c>
      <c r="J14" s="143">
        <v>518.40969343443044</v>
      </c>
      <c r="K14" s="143">
        <v>908.41076488905037</v>
      </c>
      <c r="L14" s="143">
        <v>563.23181788356965</v>
      </c>
      <c r="M14" s="143">
        <v>425.16374676469991</v>
      </c>
    </row>
    <row r="15" spans="2:13" s="10" customFormat="1" ht="17.100000000000001" customHeight="1">
      <c r="B15" s="32" t="s">
        <v>97</v>
      </c>
      <c r="C15" s="33">
        <v>-28.648670107686595</v>
      </c>
      <c r="D15" s="34">
        <v>-4.3376236929990197</v>
      </c>
      <c r="E15" s="34">
        <v>3.21856358545512</v>
      </c>
      <c r="F15" s="34">
        <v>-82.678406635283409</v>
      </c>
      <c r="G15" s="34">
        <v>-21.176264680332704</v>
      </c>
      <c r="H15" s="34">
        <v>-68.607186069340599</v>
      </c>
      <c r="I15" s="34">
        <v>14.062855275230699</v>
      </c>
      <c r="J15" s="34">
        <v>32.135512759507094</v>
      </c>
      <c r="K15" s="34">
        <v>6.8770487294921026</v>
      </c>
      <c r="L15" s="34">
        <v>-62.422197741255097</v>
      </c>
      <c r="M15" s="34">
        <v>62.240205723887698</v>
      </c>
    </row>
    <row r="16" spans="2:13" s="10" customFormat="1" ht="17.100000000000001" customHeight="1">
      <c r="B16" s="210" t="s">
        <v>109</v>
      </c>
      <c r="C16" s="137">
        <v>948.26201608360668</v>
      </c>
      <c r="D16" s="143">
        <v>912.26735072591862</v>
      </c>
      <c r="E16" s="143">
        <v>936.92963449646493</v>
      </c>
      <c r="F16" s="143">
        <v>662.28667723776357</v>
      </c>
      <c r="G16" s="143">
        <v>1004.2900944072919</v>
      </c>
      <c r="H16" s="143">
        <v>1154.8697087198409</v>
      </c>
      <c r="I16" s="143">
        <v>722.3356760242591</v>
      </c>
      <c r="J16" s="143">
        <v>486.27418067492334</v>
      </c>
      <c r="K16" s="143">
        <v>901.53371615955825</v>
      </c>
      <c r="L16" s="143">
        <v>625.65401562482475</v>
      </c>
      <c r="M16" s="143">
        <v>362.92354104081221</v>
      </c>
    </row>
    <row r="17" spans="2:13" s="10" customFormat="1" ht="17.100000000000001" customHeight="1">
      <c r="B17" s="32" t="s">
        <v>24</v>
      </c>
      <c r="C17" s="33">
        <v>258.70876693997695</v>
      </c>
      <c r="D17" s="34">
        <v>270.59678411790901</v>
      </c>
      <c r="E17" s="34">
        <v>263.00941548088099</v>
      </c>
      <c r="F17" s="34">
        <v>116.92493635190914</v>
      </c>
      <c r="G17" s="34">
        <v>245.68479294643299</v>
      </c>
      <c r="H17" s="34">
        <v>285.071060273819</v>
      </c>
      <c r="I17" s="34">
        <v>199.48110541088499</v>
      </c>
      <c r="J17" s="34">
        <v>131.82506148052897</v>
      </c>
      <c r="K17" s="34">
        <v>158.647598116349</v>
      </c>
      <c r="L17" s="34">
        <v>150.76443659226189</v>
      </c>
      <c r="M17" s="34">
        <v>67.780198347123104</v>
      </c>
    </row>
    <row r="18" spans="2:13" s="10" customFormat="1" ht="17.100000000000001" customHeight="1">
      <c r="B18" s="210" t="s">
        <v>86</v>
      </c>
      <c r="C18" s="137">
        <v>689.55324914362973</v>
      </c>
      <c r="D18" s="143">
        <v>641.67056660800961</v>
      </c>
      <c r="E18" s="143">
        <v>673.92021901558394</v>
      </c>
      <c r="F18" s="143">
        <v>545.36174088585449</v>
      </c>
      <c r="G18" s="143">
        <v>758.60530146085898</v>
      </c>
      <c r="H18" s="143">
        <v>869.79864844602184</v>
      </c>
      <c r="I18" s="143">
        <v>522.85457061337411</v>
      </c>
      <c r="J18" s="143">
        <v>354.44911919439437</v>
      </c>
      <c r="K18" s="143">
        <v>742.88611804320931</v>
      </c>
      <c r="L18" s="143">
        <v>474.88957903256289</v>
      </c>
      <c r="M18" s="143">
        <v>295.14334269368908</v>
      </c>
    </row>
    <row r="19" spans="2:13" s="10" customFormat="1" ht="17.100000000000001" customHeight="1">
      <c r="B19" s="29" t="s">
        <v>22</v>
      </c>
      <c r="C19" s="180"/>
      <c r="D19" s="180"/>
      <c r="E19" s="180"/>
      <c r="F19" s="180"/>
      <c r="G19" s="180"/>
      <c r="H19" s="180"/>
      <c r="I19" s="180"/>
      <c r="J19" s="180"/>
      <c r="K19" s="180"/>
      <c r="L19" s="180"/>
      <c r="M19" s="180"/>
    </row>
    <row r="20" spans="2:13" s="10" customFormat="1" ht="17.100000000000001" customHeight="1">
      <c r="B20" s="103" t="s">
        <v>118</v>
      </c>
      <c r="C20" s="33">
        <v>651.06106114362979</v>
      </c>
      <c r="D20" s="34">
        <v>605.96744160800961</v>
      </c>
      <c r="E20" s="34">
        <v>647.24053101558388</v>
      </c>
      <c r="F20" s="34">
        <v>522.54924088585449</v>
      </c>
      <c r="G20" s="34">
        <v>735.79280146085898</v>
      </c>
      <c r="H20" s="34">
        <v>846.87071894602184</v>
      </c>
      <c r="I20" s="34">
        <v>500.15750011337411</v>
      </c>
      <c r="J20" s="34">
        <v>331.57325219439434</v>
      </c>
      <c r="K20" s="34">
        <v>720.25997904320934</v>
      </c>
      <c r="L20" s="34">
        <v>452.34850153256292</v>
      </c>
      <c r="M20" s="34">
        <v>272.21462969368906</v>
      </c>
    </row>
    <row r="21" spans="2:13" s="10" customFormat="1" ht="17.100000000000001" customHeight="1">
      <c r="B21" s="110" t="s">
        <v>117</v>
      </c>
      <c r="C21" s="33">
        <v>38.492187999999942</v>
      </c>
      <c r="D21" s="34">
        <v>35.703125</v>
      </c>
      <c r="E21" s="34">
        <v>26.679688000000056</v>
      </c>
      <c r="F21" s="34">
        <v>22.8125</v>
      </c>
      <c r="G21" s="34">
        <v>22.8125</v>
      </c>
      <c r="H21" s="34">
        <v>22.8125</v>
      </c>
      <c r="I21" s="34">
        <v>22.8125</v>
      </c>
      <c r="J21" s="34">
        <v>22.8125</v>
      </c>
      <c r="K21" s="34">
        <v>22.8125</v>
      </c>
      <c r="L21" s="34">
        <v>22.8125</v>
      </c>
      <c r="M21" s="34">
        <v>22.8125</v>
      </c>
    </row>
    <row r="22" spans="2:13" s="10" customFormat="1" ht="17.100000000000001" customHeight="1">
      <c r="B22" s="103" t="s">
        <v>23</v>
      </c>
      <c r="C22" s="33">
        <v>0</v>
      </c>
      <c r="D22" s="34">
        <v>0</v>
      </c>
      <c r="E22" s="34">
        <v>0</v>
      </c>
      <c r="F22" s="34">
        <v>0</v>
      </c>
      <c r="G22" s="34">
        <v>0</v>
      </c>
      <c r="H22" s="34">
        <v>0.1154295</v>
      </c>
      <c r="I22" s="34">
        <v>-0.1154295</v>
      </c>
      <c r="J22" s="34">
        <v>6.3367000000000021E-2</v>
      </c>
      <c r="K22" s="34">
        <v>-0.186361</v>
      </c>
      <c r="L22" s="34">
        <v>-0.27142250000000001</v>
      </c>
      <c r="M22" s="34">
        <v>0.116213</v>
      </c>
    </row>
    <row r="23" spans="2:13" s="10" customFormat="1" ht="17.100000000000001" customHeight="1">
      <c r="B23" s="211"/>
    </row>
    <row r="24" spans="2:13" s="10" customFormat="1" ht="17.100000000000001" customHeight="1">
      <c r="B24" s="35" t="s">
        <v>84</v>
      </c>
      <c r="C24" s="33">
        <v>164.5534855395683</v>
      </c>
      <c r="D24" s="36">
        <v>161.77614455595392</v>
      </c>
      <c r="E24" s="36">
        <v>161.87315622501725</v>
      </c>
      <c r="F24" s="36">
        <v>152.35376006123761</v>
      </c>
      <c r="G24" s="36">
        <v>154.19063115404722</v>
      </c>
      <c r="H24" s="36">
        <v>159.12846442843122</v>
      </c>
      <c r="I24" s="36">
        <v>162.52738750491136</v>
      </c>
      <c r="J24" s="36">
        <v>150.2627022492685</v>
      </c>
      <c r="K24" s="36">
        <v>119.11069819971141</v>
      </c>
      <c r="L24" s="36">
        <v>121.1154403757631</v>
      </c>
      <c r="M24" s="36">
        <v>125.52560249435616</v>
      </c>
    </row>
    <row r="25" spans="2:13" s="10" customFormat="1" ht="17.100000000000001" customHeight="1">
      <c r="B25" s="35" t="s">
        <v>49</v>
      </c>
      <c r="C25" s="188">
        <v>0.59185010882857281</v>
      </c>
      <c r="D25" s="161">
        <v>0.58180346549266604</v>
      </c>
      <c r="E25" s="161">
        <v>0.57204336305262149</v>
      </c>
      <c r="F25" s="161">
        <v>0.71605575298781265</v>
      </c>
      <c r="G25" s="161">
        <v>0.55543826786853789</v>
      </c>
      <c r="H25" s="161">
        <v>0.51139194480955397</v>
      </c>
      <c r="I25" s="161">
        <v>0.65626328025769176</v>
      </c>
      <c r="J25" s="161">
        <v>0.72148949004962737</v>
      </c>
      <c r="K25" s="161">
        <v>0.57987702849471578</v>
      </c>
      <c r="L25" s="161">
        <v>0.70106809834488015</v>
      </c>
      <c r="M25" s="161">
        <v>0.78002259218406955</v>
      </c>
    </row>
    <row r="26" spans="2:13" s="10" customFormat="1" ht="17.100000000000001" customHeight="1">
      <c r="B26" s="37" t="s">
        <v>115</v>
      </c>
      <c r="C26" s="33">
        <v>-1.9290151999993201</v>
      </c>
      <c r="D26" s="36">
        <v>-4.4525107861870099</v>
      </c>
      <c r="E26" s="36">
        <v>-0.95675685803525701</v>
      </c>
      <c r="F26" s="36">
        <v>-13.363575042903461</v>
      </c>
      <c r="G26" s="36">
        <v>0.35555774292128456</v>
      </c>
      <c r="H26" s="36">
        <v>-10.065006441417458</v>
      </c>
      <c r="I26" s="36">
        <v>3.8974507054921581</v>
      </c>
      <c r="J26" s="36">
        <v>5.958127942257418</v>
      </c>
      <c r="K26" s="36">
        <v>1.2731633975537431</v>
      </c>
      <c r="L26" s="36">
        <v>-9.4724068551561373</v>
      </c>
      <c r="M26" s="36">
        <v>13.761543454338387</v>
      </c>
    </row>
    <row r="27" spans="2:13" s="10" customFormat="1" ht="17.100000000000001" customHeight="1">
      <c r="B27" s="35" t="s">
        <v>103</v>
      </c>
      <c r="C27" s="188">
        <v>0.11582080067910994</v>
      </c>
      <c r="D27" s="161">
        <v>0.108381422440681</v>
      </c>
      <c r="E27" s="161">
        <v>0.1153593058565248</v>
      </c>
      <c r="F27" s="161">
        <v>9.5312215310061649E-2</v>
      </c>
      <c r="G27" s="161">
        <v>0.13645005137901672</v>
      </c>
      <c r="H27" s="161">
        <v>0.16208782883509257</v>
      </c>
      <c r="I27" s="161">
        <v>9.5563944489938227E-2</v>
      </c>
      <c r="J27" s="161">
        <v>6.4330475981522681E-2</v>
      </c>
      <c r="K27" s="161">
        <v>0.13924331904211273</v>
      </c>
      <c r="L27" s="161">
        <v>8.8454263399559988E-2</v>
      </c>
      <c r="M27" s="161">
        <v>5.3587078687499658E-2</v>
      </c>
    </row>
    <row r="28" spans="2:13" s="10" customFormat="1" ht="17.100000000000001" customHeight="1">
      <c r="B28" s="35" t="s">
        <v>116</v>
      </c>
      <c r="C28" s="111">
        <v>0.78154034196324362</v>
      </c>
      <c r="D28" s="112">
        <v>0.72500450046856624</v>
      </c>
      <c r="E28" s="112">
        <v>0.75536435543226654</v>
      </c>
      <c r="F28" s="112">
        <v>0.60370159961060366</v>
      </c>
      <c r="G28" s="112">
        <v>0.85006207352029939</v>
      </c>
      <c r="H28" s="112">
        <v>0.97790430798135553</v>
      </c>
      <c r="I28" s="112">
        <v>0.56266545872539242</v>
      </c>
      <c r="J28" s="112">
        <v>0.36943192838356753</v>
      </c>
      <c r="K28" s="112">
        <v>0.80249848633580256</v>
      </c>
      <c r="L28" s="112">
        <v>0.50127148775249952</v>
      </c>
      <c r="M28" s="112">
        <v>0.29164245757606444</v>
      </c>
    </row>
    <row r="29" spans="2:13" s="10" customFormat="1" ht="17.100000000000001" customHeight="1">
      <c r="B29" s="94" t="s">
        <v>201</v>
      </c>
      <c r="C29" s="33">
        <v>342.56657938500001</v>
      </c>
      <c r="D29" s="34">
        <v>358.142401226</v>
      </c>
      <c r="E29" s="34">
        <v>347.05496403699999</v>
      </c>
      <c r="F29" s="34">
        <v>317.73867158899998</v>
      </c>
      <c r="G29" s="34">
        <v>308.95823761000003</v>
      </c>
      <c r="H29" s="34">
        <v>312.59372560900005</v>
      </c>
      <c r="I29" s="34">
        <v>309.88125794499996</v>
      </c>
      <c r="J29" s="34">
        <v>301.20857262500004</v>
      </c>
      <c r="K29" s="34">
        <v>292.57521452400005</v>
      </c>
      <c r="L29" s="34">
        <v>297.18676335900005</v>
      </c>
      <c r="M29" s="34">
        <v>304.66667359900003</v>
      </c>
    </row>
    <row r="30" spans="2:13" s="10" customFormat="1" ht="17.100000000000001" customHeight="1">
      <c r="B30" s="94" t="s">
        <v>202</v>
      </c>
      <c r="C30" s="33">
        <v>143.82247462399999</v>
      </c>
      <c r="D30" s="34">
        <v>146.34781565199998</v>
      </c>
      <c r="E30" s="34">
        <v>144.17372168699998</v>
      </c>
      <c r="F30" s="34">
        <v>140.18729827400003</v>
      </c>
      <c r="G30" s="34">
        <v>136.57005808000002</v>
      </c>
      <c r="H30" s="34">
        <v>134.48717994899999</v>
      </c>
      <c r="I30" s="34">
        <v>131.74764704200001</v>
      </c>
      <c r="J30" s="34">
        <v>128.59331991700006</v>
      </c>
      <c r="K30" s="34">
        <v>130.95913057200008</v>
      </c>
      <c r="L30" s="34">
        <v>126.67624719200009</v>
      </c>
      <c r="M30" s="34">
        <v>124.34189006800008</v>
      </c>
    </row>
    <row r="31" spans="2:13" s="10" customFormat="1" ht="17.100000000000001" customHeight="1">
      <c r="B31" s="94" t="s">
        <v>211</v>
      </c>
      <c r="C31" s="33" vm="28">
        <v>21542.290000000005</v>
      </c>
      <c r="D31" s="34" vm="37">
        <v>21047.360000000004</v>
      </c>
      <c r="E31" s="34" vm="20">
        <v>20886.540000000005</v>
      </c>
      <c r="F31" s="34" vm="16">
        <v>20871.850000000006</v>
      </c>
      <c r="G31" s="34" vm="42">
        <v>20513.380000000005</v>
      </c>
      <c r="H31" s="34" vm="43">
        <v>20153.240000000002</v>
      </c>
      <c r="I31" s="34" vm="44">
        <v>20142.36</v>
      </c>
      <c r="J31" s="34" vm="23">
        <v>20038.359999999997</v>
      </c>
      <c r="K31" s="34" vm="34">
        <v>20128.190000000002</v>
      </c>
      <c r="L31" s="34" vm="45">
        <v>20079.16</v>
      </c>
      <c r="M31" s="34" vm="46">
        <v>20086.04</v>
      </c>
    </row>
    <row r="32" spans="2:13" s="10" customFormat="1" ht="17.100000000000001" customHeight="1">
      <c r="B32" s="94" t="s">
        <v>212</v>
      </c>
      <c r="C32" s="33" vm="28">
        <v>3875.5599999999995</v>
      </c>
      <c r="D32" s="34" vm="11">
        <v>3944.6799999999994</v>
      </c>
      <c r="E32" s="34" vm="17">
        <v>3930.7499999999995</v>
      </c>
      <c r="F32" s="34" vm="11">
        <v>4092.4700000000016</v>
      </c>
      <c r="G32" s="34" vm="9">
        <v>4230.9500000000007</v>
      </c>
      <c r="H32" s="34" vm="16">
        <v>4296.0900000000011</v>
      </c>
      <c r="I32" s="34" vm="49">
        <v>4323.630000000001</v>
      </c>
      <c r="J32" s="34" vm="50">
        <v>4574.869999999999</v>
      </c>
      <c r="K32" s="34" vm="35">
        <v>5207.3599999999988</v>
      </c>
      <c r="L32" s="34" vm="9">
        <v>5932.619999999999</v>
      </c>
      <c r="M32" s="34" vm="17">
        <v>6437.5199999999995</v>
      </c>
    </row>
    <row r="33" spans="2:13" s="10" customFormat="1" ht="17.100000000000001" customHeight="1">
      <c r="B33" s="211"/>
      <c r="C33" s="211"/>
      <c r="D33" s="211"/>
      <c r="E33" s="211"/>
      <c r="F33" s="211"/>
      <c r="G33" s="211"/>
      <c r="H33" s="211"/>
      <c r="I33" s="211"/>
      <c r="J33" s="211"/>
      <c r="K33" s="211"/>
      <c r="L33" s="211"/>
      <c r="M33" s="211"/>
    </row>
    <row r="34" spans="2:13" s="10" customFormat="1" ht="17.100000000000001" customHeight="1">
      <c r="B34" s="32" t="s">
        <v>213</v>
      </c>
      <c r="C34" s="33">
        <v>22485.116915999999</v>
      </c>
      <c r="D34" s="34">
        <v>22364.254978833331</v>
      </c>
      <c r="E34" s="34">
        <v>22442.594507999998</v>
      </c>
      <c r="F34" s="34">
        <v>21930.000858166666</v>
      </c>
      <c r="G34" s="34">
        <v>21569.586644333333</v>
      </c>
      <c r="H34" s="34">
        <v>20899.057628999999</v>
      </c>
      <c r="I34" s="34">
        <v>20934.987678999998</v>
      </c>
      <c r="J34" s="34">
        <v>20616.869198333334</v>
      </c>
      <c r="K34" s="34">
        <v>20690.686892499998</v>
      </c>
      <c r="L34" s="34">
        <v>20455.701473166668</v>
      </c>
      <c r="M34" s="34">
        <v>20319.422992333337</v>
      </c>
    </row>
    <row r="35" spans="2:13" s="10" customFormat="1" ht="17.100000000000001" customHeight="1">
      <c r="B35" s="32" t="s">
        <v>101</v>
      </c>
      <c r="C35" s="33">
        <v>145412.44376566666</v>
      </c>
      <c r="D35" s="34">
        <v>145764.80497550001</v>
      </c>
      <c r="E35" s="34">
        <v>142085.70248216667</v>
      </c>
      <c r="F35" s="34">
        <v>138004.33748600003</v>
      </c>
      <c r="G35" s="34">
        <v>135449.6026245</v>
      </c>
      <c r="H35" s="34">
        <v>131162.82613016668</v>
      </c>
      <c r="I35" s="34">
        <v>128942.88257816667</v>
      </c>
      <c r="J35" s="34">
        <v>129827.93415616674</v>
      </c>
      <c r="K35" s="34">
        <v>127258.66950733343</v>
      </c>
      <c r="L35" s="34">
        <v>124935.51329500007</v>
      </c>
      <c r="M35" s="34">
        <v>119517.34853066673</v>
      </c>
    </row>
    <row r="36" spans="2:13" s="10" customFormat="1" ht="17.100000000000001" customHeight="1">
      <c r="B36" s="32" t="s">
        <v>208</v>
      </c>
      <c r="C36" s="33">
        <v>261754.54332699999</v>
      </c>
      <c r="D36" s="34">
        <v>259581.30483566667</v>
      </c>
      <c r="E36" s="34">
        <v>256138.82930800004</v>
      </c>
      <c r="F36" s="34">
        <v>257678.78373466668</v>
      </c>
      <c r="G36" s="34">
        <v>258459.69863300002</v>
      </c>
      <c r="H36" s="34">
        <v>258482.68327966667</v>
      </c>
      <c r="I36" s="34">
        <v>258383.7869193333</v>
      </c>
      <c r="J36" s="34">
        <v>268314.139043</v>
      </c>
      <c r="K36" s="34">
        <v>271271.83085116668</v>
      </c>
      <c r="L36" s="34">
        <v>264671.40188366669</v>
      </c>
      <c r="M36" s="34">
        <v>262074.07438716668</v>
      </c>
    </row>
    <row r="37" spans="2:13" s="10" customFormat="1" ht="17.100000000000001" customHeight="1">
      <c r="B37" s="32" t="s">
        <v>106</v>
      </c>
      <c r="C37" s="33">
        <v>398175.23887333338</v>
      </c>
      <c r="D37" s="34">
        <v>397677.80829249998</v>
      </c>
      <c r="E37" s="34">
        <v>392695.86769066675</v>
      </c>
      <c r="F37" s="34">
        <v>394813.13673016662</v>
      </c>
      <c r="G37" s="34">
        <v>397573.50928633334</v>
      </c>
      <c r="H37" s="34">
        <v>407654.13756483333</v>
      </c>
      <c r="I37" s="34">
        <v>398771.16658716666</v>
      </c>
      <c r="J37" s="34">
        <v>416233.12463383336</v>
      </c>
      <c r="K37" s="34">
        <v>428434.29513666668</v>
      </c>
      <c r="L37" s="34">
        <v>420388.99531783332</v>
      </c>
      <c r="M37" s="34">
        <v>417443.23618066666</v>
      </c>
    </row>
    <row r="38" spans="2:13" ht="17.100000000000001" customHeight="1">
      <c r="B38"/>
    </row>
    <row r="39" spans="2:13" ht="17.100000000000001" customHeight="1">
      <c r="B39" s="38"/>
    </row>
    <row r="40" spans="2:13" ht="17.100000000000001" customHeight="1"/>
  </sheetData>
  <phoneticPr fontId="3" type="noConversion"/>
  <hyperlinks>
    <hyperlink ref="B2" location="'Table of Contents'!A1" display="GO BACK TO TABLE OF CONTENTS" xr:uid="{00000000-0004-0000-0100-000000000000}"/>
  </hyperlinks>
  <pageMargins left="0.25" right="0.25" top="0.75" bottom="0.75" header="0.3" footer="0.3"/>
  <pageSetup paperSize="9" scale="79" orientation="landscape" r:id="rId1"/>
  <headerFooter alignWithMargins="0">
    <oddHeader>&amp;F</oddHeader>
    <oddFoote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C2A81-61B0-46B1-9575-48C0AA1BF4D9}">
  <sheetPr>
    <tabColor rgb="FFC00000"/>
  </sheetPr>
  <dimension ref="B2:L42"/>
  <sheetViews>
    <sheetView showGridLines="0" zoomScale="110" zoomScaleNormal="110" workbookViewId="0"/>
  </sheetViews>
  <sheetFormatPr defaultRowHeight="13.2"/>
  <cols>
    <col min="1" max="1" width="1.88671875" customWidth="1"/>
    <col min="2" max="2" width="45.109375" customWidth="1"/>
  </cols>
  <sheetData>
    <row r="2" spans="2:12" ht="17.100000000000001" customHeight="1" thickBot="1">
      <c r="B2" s="145" t="s">
        <v>48</v>
      </c>
    </row>
    <row r="3" spans="2:12" ht="17.100000000000001" customHeight="1"/>
    <row r="4" spans="2:12" ht="17.100000000000001" customHeight="1">
      <c r="B4" s="266" t="s">
        <v>242</v>
      </c>
      <c r="C4" s="267">
        <v>2021</v>
      </c>
      <c r="D4" s="267">
        <v>2022</v>
      </c>
      <c r="E4" s="268"/>
      <c r="F4" s="267">
        <v>2023</v>
      </c>
      <c r="G4" s="267">
        <v>2023</v>
      </c>
      <c r="H4" s="267">
        <v>2023</v>
      </c>
      <c r="I4" s="267">
        <v>2023</v>
      </c>
      <c r="J4" s="267">
        <v>2023</v>
      </c>
      <c r="K4" s="267">
        <v>2023</v>
      </c>
      <c r="L4" s="267">
        <v>2023</v>
      </c>
    </row>
    <row r="5" spans="2:12" ht="17.100000000000001" customHeight="1">
      <c r="B5" s="269"/>
      <c r="C5" s="270">
        <v>2023</v>
      </c>
      <c r="D5" s="270">
        <v>2024</v>
      </c>
      <c r="E5" s="271"/>
      <c r="F5" s="272">
        <v>2023</v>
      </c>
      <c r="G5" s="272">
        <v>2023</v>
      </c>
      <c r="H5" s="272">
        <v>2023</v>
      </c>
      <c r="I5" s="272">
        <v>2023</v>
      </c>
      <c r="J5" s="272">
        <v>2024</v>
      </c>
      <c r="K5" s="272">
        <v>2024</v>
      </c>
      <c r="L5" s="272">
        <v>2024</v>
      </c>
    </row>
    <row r="6" spans="2:12" ht="17.100000000000001" customHeight="1">
      <c r="B6" s="49" t="s">
        <v>52</v>
      </c>
      <c r="C6" s="273" t="s">
        <v>182</v>
      </c>
      <c r="D6" s="273" t="s">
        <v>182</v>
      </c>
      <c r="E6" s="271"/>
      <c r="F6" s="28" t="s">
        <v>243</v>
      </c>
      <c r="G6" s="28" t="s">
        <v>244</v>
      </c>
      <c r="H6" s="28" t="s">
        <v>245</v>
      </c>
      <c r="I6" s="28" t="s">
        <v>246</v>
      </c>
      <c r="J6" s="28" t="s">
        <v>243</v>
      </c>
      <c r="K6" s="28" t="s">
        <v>244</v>
      </c>
      <c r="L6" s="28" t="s">
        <v>245</v>
      </c>
    </row>
    <row r="7" spans="2:12" ht="17.100000000000001" customHeight="1">
      <c r="B7" s="274" t="s">
        <v>0</v>
      </c>
      <c r="C7" s="275">
        <v>4774.5600000000004</v>
      </c>
      <c r="D7" s="276">
        <v>4835.5706389999996</v>
      </c>
      <c r="E7" s="277"/>
      <c r="F7" s="275">
        <v>1620.28</v>
      </c>
      <c r="G7" s="275">
        <v>1621.73</v>
      </c>
      <c r="H7" s="275">
        <v>1532.55</v>
      </c>
      <c r="I7" s="275">
        <v>1503.78</v>
      </c>
      <c r="J7" s="275">
        <v>1589.17</v>
      </c>
      <c r="K7" s="275">
        <v>1608.307</v>
      </c>
      <c r="L7" s="276">
        <v>1638.0280853039303</v>
      </c>
    </row>
    <row r="8" spans="2:12" ht="17.100000000000001" customHeight="1">
      <c r="B8" s="278" t="s">
        <v>247</v>
      </c>
      <c r="C8" s="279">
        <v>18</v>
      </c>
      <c r="D8" s="280">
        <v>29</v>
      </c>
      <c r="E8" s="281"/>
      <c r="F8" s="279">
        <v>0</v>
      </c>
      <c r="G8" s="279">
        <v>18</v>
      </c>
      <c r="H8" s="279">
        <v>0</v>
      </c>
      <c r="I8" s="279">
        <v>-34</v>
      </c>
      <c r="J8" s="279">
        <v>29</v>
      </c>
      <c r="K8" s="279"/>
      <c r="L8" s="280"/>
    </row>
    <row r="9" spans="2:12" ht="17.100000000000001" customHeight="1">
      <c r="B9" s="282" t="s">
        <v>248</v>
      </c>
      <c r="C9" s="283">
        <v>0</v>
      </c>
      <c r="D9" s="284">
        <v>29</v>
      </c>
      <c r="E9" s="285"/>
      <c r="F9" s="283">
        <v>0</v>
      </c>
      <c r="G9" s="283">
        <v>0</v>
      </c>
      <c r="H9" s="283">
        <v>0</v>
      </c>
      <c r="I9" s="283">
        <v>0</v>
      </c>
      <c r="J9" s="283">
        <v>29</v>
      </c>
      <c r="K9" s="283"/>
      <c r="L9" s="284"/>
    </row>
    <row r="10" spans="2:12" ht="17.100000000000001" customHeight="1">
      <c r="B10" s="282" t="s">
        <v>249</v>
      </c>
      <c r="C10" s="283">
        <v>18</v>
      </c>
      <c r="D10" s="284">
        <v>0</v>
      </c>
      <c r="E10" s="285"/>
      <c r="F10" s="283">
        <v>0</v>
      </c>
      <c r="G10" s="283">
        <v>18</v>
      </c>
      <c r="H10" s="283">
        <v>0</v>
      </c>
      <c r="I10" s="283">
        <v>-34</v>
      </c>
      <c r="J10" s="283"/>
      <c r="K10" s="283"/>
      <c r="L10" s="284"/>
    </row>
    <row r="11" spans="2:12" ht="17.100000000000001" customHeight="1">
      <c r="B11" s="286"/>
      <c r="C11" s="279">
        <v>0</v>
      </c>
      <c r="D11" s="280">
        <v>0</v>
      </c>
      <c r="E11" s="281"/>
      <c r="F11" s="279"/>
      <c r="G11" s="279"/>
      <c r="H11" s="279"/>
      <c r="I11" s="279"/>
      <c r="J11" s="279"/>
      <c r="K11" s="279"/>
      <c r="L11" s="280"/>
    </row>
    <row r="12" spans="2:12" ht="17.100000000000001" customHeight="1">
      <c r="B12" s="274" t="s">
        <v>250</v>
      </c>
      <c r="C12" s="275">
        <v>1330.32</v>
      </c>
      <c r="D12" s="276">
        <v>1409.774709</v>
      </c>
      <c r="E12" s="277"/>
      <c r="F12" s="275">
        <v>444.19</v>
      </c>
      <c r="G12" s="275">
        <v>444.4</v>
      </c>
      <c r="H12" s="275">
        <v>441.73</v>
      </c>
      <c r="I12" s="275">
        <v>452</v>
      </c>
      <c r="J12" s="275">
        <v>469.1</v>
      </c>
      <c r="K12" s="275">
        <v>462.37200000000001</v>
      </c>
      <c r="L12" s="276">
        <v>478.30599919694185</v>
      </c>
    </row>
    <row r="13" spans="2:12" ht="17.100000000000001" customHeight="1">
      <c r="B13" s="287"/>
      <c r="C13" s="288">
        <v>0</v>
      </c>
      <c r="D13" s="289">
        <v>0</v>
      </c>
      <c r="E13" s="281"/>
      <c r="F13" s="288"/>
      <c r="G13" s="288"/>
      <c r="H13" s="288"/>
      <c r="I13" s="288"/>
      <c r="J13" s="288"/>
      <c r="K13" s="288"/>
      <c r="L13" s="289"/>
    </row>
    <row r="14" spans="2:12" ht="17.100000000000001" customHeight="1">
      <c r="B14" s="274" t="s">
        <v>50</v>
      </c>
      <c r="C14" s="275">
        <v>472.03999999999996</v>
      </c>
      <c r="D14" s="276">
        <v>375.87900000000002</v>
      </c>
      <c r="E14" s="277"/>
      <c r="F14" s="275">
        <v>77.86</v>
      </c>
      <c r="G14" s="275">
        <v>157.04</v>
      </c>
      <c r="H14" s="275">
        <v>237.14</v>
      </c>
      <c r="I14" s="275">
        <v>85.49</v>
      </c>
      <c r="J14" s="275">
        <v>138.56</v>
      </c>
      <c r="K14" s="275">
        <v>100.319</v>
      </c>
      <c r="L14" s="276">
        <v>136.79244050332755</v>
      </c>
    </row>
    <row r="15" spans="2:12" ht="17.100000000000001" customHeight="1">
      <c r="B15" s="278" t="s">
        <v>251</v>
      </c>
      <c r="C15" s="279">
        <v>76</v>
      </c>
      <c r="D15" s="284">
        <v>42</v>
      </c>
      <c r="E15" s="281"/>
      <c r="F15" s="279">
        <v>28</v>
      </c>
      <c r="G15" s="279">
        <v>36</v>
      </c>
      <c r="H15" s="279">
        <v>12</v>
      </c>
      <c r="I15" s="279">
        <v>21</v>
      </c>
      <c r="J15" s="279">
        <v>15</v>
      </c>
      <c r="K15" s="279">
        <v>19</v>
      </c>
      <c r="L15" s="284">
        <v>8</v>
      </c>
    </row>
    <row r="16" spans="2:12" ht="17.100000000000001" customHeight="1">
      <c r="B16" s="278" t="s">
        <v>252</v>
      </c>
      <c r="C16" s="279">
        <v>15</v>
      </c>
      <c r="D16" s="284">
        <v>5</v>
      </c>
      <c r="E16" s="281"/>
      <c r="F16" s="279">
        <v>-5</v>
      </c>
      <c r="G16" s="279">
        <v>3</v>
      </c>
      <c r="H16" s="279">
        <v>17</v>
      </c>
      <c r="I16" s="279">
        <v>-23</v>
      </c>
      <c r="J16" s="279">
        <v>9</v>
      </c>
      <c r="K16" s="279">
        <v>5</v>
      </c>
      <c r="L16" s="284">
        <v>-9</v>
      </c>
    </row>
    <row r="17" spans="2:12" ht="17.100000000000001" customHeight="1">
      <c r="B17" s="278" t="s">
        <v>253</v>
      </c>
      <c r="C17" s="279">
        <v>-19</v>
      </c>
      <c r="D17" s="284">
        <v>30</v>
      </c>
      <c r="E17" s="281"/>
      <c r="F17" s="279">
        <v>-29</v>
      </c>
      <c r="G17" s="279">
        <v>-11</v>
      </c>
      <c r="H17" s="279">
        <v>21</v>
      </c>
      <c r="I17" s="279">
        <v>-118</v>
      </c>
      <c r="J17" s="279">
        <v>5</v>
      </c>
      <c r="K17" s="279">
        <v>18</v>
      </c>
      <c r="L17" s="284">
        <v>7</v>
      </c>
    </row>
    <row r="18" spans="2:12" ht="17.100000000000001" customHeight="1">
      <c r="B18" s="278" t="s">
        <v>247</v>
      </c>
      <c r="C18" s="279">
        <v>0</v>
      </c>
      <c r="D18" s="280">
        <v>-24</v>
      </c>
      <c r="E18" s="281"/>
      <c r="F18" s="279">
        <v>0</v>
      </c>
      <c r="G18" s="279">
        <v>0</v>
      </c>
      <c r="H18" s="279">
        <v>0</v>
      </c>
      <c r="I18" s="279">
        <v>0</v>
      </c>
      <c r="J18" s="279"/>
      <c r="K18" s="279">
        <v>-24</v>
      </c>
      <c r="L18" s="280"/>
    </row>
    <row r="19" spans="2:12" ht="17.100000000000001" customHeight="1">
      <c r="B19" s="282" t="s">
        <v>254</v>
      </c>
      <c r="C19" s="279">
        <v>0</v>
      </c>
      <c r="D19" s="280">
        <v>-24</v>
      </c>
      <c r="E19" s="281"/>
      <c r="F19" s="279"/>
      <c r="G19" s="279"/>
      <c r="H19" s="279"/>
      <c r="I19" s="279"/>
      <c r="J19" s="279"/>
      <c r="K19" s="279">
        <v>-24</v>
      </c>
      <c r="L19" s="280"/>
    </row>
    <row r="20" spans="2:12" ht="17.100000000000001" customHeight="1">
      <c r="B20" s="290"/>
      <c r="C20" s="279">
        <v>0</v>
      </c>
      <c r="D20" s="280">
        <v>0</v>
      </c>
      <c r="E20" s="281"/>
      <c r="F20" s="279"/>
      <c r="G20" s="279"/>
      <c r="H20" s="279"/>
      <c r="I20" s="279"/>
      <c r="J20" s="279"/>
      <c r="K20" s="279"/>
      <c r="L20" s="276"/>
    </row>
    <row r="21" spans="2:12" ht="17.100000000000001" customHeight="1">
      <c r="B21" s="291" t="s">
        <v>1</v>
      </c>
      <c r="C21" s="275">
        <v>6576.93</v>
      </c>
      <c r="D21" s="276">
        <v>6621.0169390000001</v>
      </c>
      <c r="E21" s="281"/>
      <c r="F21" s="275">
        <v>2142.33</v>
      </c>
      <c r="G21" s="275">
        <v>2223.1799999999998</v>
      </c>
      <c r="H21" s="275">
        <v>2211.42</v>
      </c>
      <c r="I21" s="275">
        <v>2041.28</v>
      </c>
      <c r="J21" s="275">
        <v>2196.83</v>
      </c>
      <c r="K21" s="275">
        <v>2170.998</v>
      </c>
      <c r="L21" s="276">
        <v>2253.1265250041997</v>
      </c>
    </row>
    <row r="22" spans="2:12" ht="17.100000000000001" customHeight="1">
      <c r="B22" s="291"/>
      <c r="C22" s="275">
        <v>0</v>
      </c>
      <c r="D22" s="276">
        <v>0</v>
      </c>
      <c r="E22" s="281"/>
      <c r="F22" s="275"/>
      <c r="G22" s="275"/>
      <c r="H22" s="275"/>
      <c r="I22" s="275"/>
      <c r="J22" s="275"/>
      <c r="K22" s="275"/>
      <c r="L22" s="276"/>
    </row>
    <row r="23" spans="2:12" ht="17.100000000000001" customHeight="1">
      <c r="B23" s="274" t="s">
        <v>20</v>
      </c>
      <c r="C23" s="275">
        <v>1845.05</v>
      </c>
      <c r="D23" s="276">
        <v>2032.8310469999999</v>
      </c>
      <c r="E23" s="277"/>
      <c r="F23" s="275">
        <v>605.94000000000005</v>
      </c>
      <c r="G23" s="275">
        <v>611.83000000000004</v>
      </c>
      <c r="H23" s="275">
        <v>627.28</v>
      </c>
      <c r="I23" s="275">
        <v>646.63</v>
      </c>
      <c r="J23" s="275">
        <v>656.2</v>
      </c>
      <c r="K23" s="275">
        <v>658.83199999999999</v>
      </c>
      <c r="L23" s="276">
        <v>717.79408148377001</v>
      </c>
    </row>
    <row r="24" spans="2:12" ht="17.100000000000001" customHeight="1">
      <c r="B24" s="278" t="s">
        <v>247</v>
      </c>
      <c r="C24" s="279">
        <v>0</v>
      </c>
      <c r="D24" s="280">
        <v>0</v>
      </c>
      <c r="E24" s="281"/>
      <c r="F24" s="279">
        <v>0</v>
      </c>
      <c r="G24" s="279">
        <v>0</v>
      </c>
      <c r="H24" s="279">
        <v>0</v>
      </c>
      <c r="I24" s="279">
        <v>0</v>
      </c>
      <c r="J24" s="279"/>
      <c r="K24" s="279"/>
      <c r="L24" s="280"/>
    </row>
    <row r="25" spans="2:12" ht="17.100000000000001" customHeight="1">
      <c r="B25" s="290"/>
      <c r="C25" s="279">
        <v>0</v>
      </c>
      <c r="D25" s="280">
        <v>0</v>
      </c>
      <c r="E25" s="292"/>
      <c r="F25" s="279"/>
      <c r="G25" s="279"/>
      <c r="H25" s="279"/>
      <c r="I25" s="279"/>
      <c r="J25" s="279"/>
      <c r="K25" s="279"/>
      <c r="L25" s="280"/>
    </row>
    <row r="26" spans="2:12" ht="17.100000000000001" customHeight="1">
      <c r="B26" s="274" t="s">
        <v>37</v>
      </c>
      <c r="C26" s="275">
        <v>1926.1200000000001</v>
      </c>
      <c r="D26" s="276">
        <v>1819.779</v>
      </c>
      <c r="E26" s="277"/>
      <c r="F26" s="275">
        <v>800</v>
      </c>
      <c r="G26" s="275">
        <v>525.09</v>
      </c>
      <c r="H26" s="275">
        <v>601.03</v>
      </c>
      <c r="I26" s="275">
        <v>815.03</v>
      </c>
      <c r="J26" s="275">
        <v>600.48</v>
      </c>
      <c r="K26" s="275">
        <v>604.29899999999998</v>
      </c>
      <c r="L26" s="276">
        <v>615.71909754450962</v>
      </c>
    </row>
    <row r="27" spans="2:12" ht="17.100000000000001" customHeight="1">
      <c r="B27" s="278" t="s">
        <v>255</v>
      </c>
      <c r="C27" s="279">
        <v>231.48</v>
      </c>
      <c r="D27" s="280">
        <v>36</v>
      </c>
      <c r="E27" s="281"/>
      <c r="F27" s="279">
        <v>244.4</v>
      </c>
      <c r="G27" s="279">
        <v>-48.52</v>
      </c>
      <c r="H27" s="279">
        <v>35.6</v>
      </c>
      <c r="I27" s="279">
        <v>103.48</v>
      </c>
      <c r="J27" s="279">
        <v>23</v>
      </c>
      <c r="K27" s="279">
        <v>7</v>
      </c>
      <c r="L27" s="280">
        <v>6</v>
      </c>
    </row>
    <row r="28" spans="2:12" ht="17.100000000000001" customHeight="1">
      <c r="B28" s="278" t="s">
        <v>247</v>
      </c>
      <c r="C28" s="279">
        <v>20</v>
      </c>
      <c r="D28" s="280">
        <v>0</v>
      </c>
      <c r="E28" s="281"/>
      <c r="F28" s="279">
        <v>0</v>
      </c>
      <c r="G28" s="279">
        <v>20</v>
      </c>
      <c r="H28" s="279">
        <v>0</v>
      </c>
      <c r="I28" s="279">
        <v>79</v>
      </c>
      <c r="J28" s="279"/>
      <c r="K28" s="279"/>
      <c r="L28" s="280"/>
    </row>
    <row r="29" spans="2:12" ht="17.100000000000001" customHeight="1">
      <c r="B29" s="282" t="s">
        <v>256</v>
      </c>
      <c r="C29" s="283">
        <v>0</v>
      </c>
      <c r="D29" s="284">
        <v>0</v>
      </c>
      <c r="E29" s="285"/>
      <c r="F29" s="283">
        <v>0</v>
      </c>
      <c r="G29" s="283">
        <v>0</v>
      </c>
      <c r="H29" s="283">
        <v>0</v>
      </c>
      <c r="I29" s="283">
        <v>79</v>
      </c>
      <c r="J29" s="283"/>
      <c r="K29" s="283"/>
      <c r="L29" s="284"/>
    </row>
    <row r="30" spans="2:12" ht="17.100000000000001" customHeight="1">
      <c r="B30" s="282" t="s">
        <v>249</v>
      </c>
      <c r="C30" s="283">
        <v>20</v>
      </c>
      <c r="D30" s="284">
        <v>0</v>
      </c>
      <c r="E30" s="285"/>
      <c r="F30" s="283">
        <v>0</v>
      </c>
      <c r="G30" s="283">
        <v>20</v>
      </c>
      <c r="H30" s="283">
        <v>0</v>
      </c>
      <c r="I30" s="283">
        <v>0</v>
      </c>
      <c r="J30" s="283"/>
      <c r="K30" s="283"/>
      <c r="L30" s="284"/>
    </row>
    <row r="31" spans="2:12" ht="17.100000000000001" customHeight="1">
      <c r="B31" s="286"/>
      <c r="C31" s="279">
        <v>0</v>
      </c>
      <c r="D31" s="280">
        <v>0</v>
      </c>
      <c r="E31" s="281"/>
      <c r="F31" s="279"/>
      <c r="G31" s="279"/>
      <c r="H31" s="279"/>
      <c r="I31" s="279"/>
      <c r="J31" s="279"/>
      <c r="K31" s="279"/>
      <c r="L31" s="280"/>
    </row>
    <row r="32" spans="2:12" ht="17.100000000000001" customHeight="1">
      <c r="B32" s="274" t="s">
        <v>2</v>
      </c>
      <c r="C32" s="275">
        <v>3771.1600000000003</v>
      </c>
      <c r="D32" s="276">
        <v>3853.325668</v>
      </c>
      <c r="E32" s="281"/>
      <c r="F32" s="275">
        <v>1405.93</v>
      </c>
      <c r="G32" s="275">
        <v>1136.92</v>
      </c>
      <c r="H32" s="275">
        <v>1228.31</v>
      </c>
      <c r="I32" s="275">
        <v>1461.67</v>
      </c>
      <c r="J32" s="275">
        <v>1256.68</v>
      </c>
      <c r="K32" s="275">
        <v>1263.1309999999999</v>
      </c>
      <c r="L32" s="276">
        <v>1333.5131790282796</v>
      </c>
    </row>
    <row r="33" spans="2:12" ht="17.100000000000001" customHeight="1">
      <c r="B33" s="274"/>
      <c r="C33" s="275">
        <v>0</v>
      </c>
      <c r="D33" s="276">
        <v>0</v>
      </c>
      <c r="E33" s="281"/>
      <c r="F33" s="275"/>
      <c r="G33" s="275"/>
      <c r="H33" s="275"/>
      <c r="I33" s="275"/>
      <c r="J33" s="275"/>
      <c r="K33" s="275"/>
      <c r="L33" s="276"/>
    </row>
    <row r="34" spans="2:12" ht="17.100000000000001" customHeight="1">
      <c r="B34" s="274" t="s">
        <v>38</v>
      </c>
      <c r="C34" s="275">
        <v>2805.77</v>
      </c>
      <c r="D34" s="276">
        <v>2767.6912710000001</v>
      </c>
      <c r="E34" s="281"/>
      <c r="F34" s="275">
        <v>736.4</v>
      </c>
      <c r="G34" s="275">
        <v>1086.26</v>
      </c>
      <c r="H34" s="275">
        <v>983.11</v>
      </c>
      <c r="I34" s="275">
        <v>579.61</v>
      </c>
      <c r="J34" s="275">
        <v>940.14999999999986</v>
      </c>
      <c r="K34" s="275">
        <v>907.86700000000019</v>
      </c>
      <c r="L34" s="276">
        <v>919.61334597592008</v>
      </c>
    </row>
    <row r="35" spans="2:12" ht="17.100000000000001" customHeight="1">
      <c r="B35" s="274"/>
      <c r="C35" s="275">
        <v>0</v>
      </c>
      <c r="D35" s="276">
        <v>0</v>
      </c>
      <c r="E35" s="281"/>
      <c r="F35" s="275"/>
      <c r="G35" s="275"/>
      <c r="H35" s="275"/>
      <c r="I35" s="275"/>
      <c r="J35" s="275"/>
      <c r="K35" s="275"/>
      <c r="L35" s="276"/>
    </row>
    <row r="36" spans="2:12" ht="17.100000000000001" customHeight="1">
      <c r="B36" s="274" t="s">
        <v>257</v>
      </c>
      <c r="C36" s="275">
        <v>-75.72999999999999</v>
      </c>
      <c r="D36" s="276">
        <v>-29.76773</v>
      </c>
      <c r="E36" s="277"/>
      <c r="F36" s="275">
        <v>14.06</v>
      </c>
      <c r="G36" s="275">
        <v>-68.61</v>
      </c>
      <c r="H36" s="275">
        <v>-21.18</v>
      </c>
      <c r="I36" s="275">
        <v>-82.68</v>
      </c>
      <c r="J36" s="275">
        <v>3.22</v>
      </c>
      <c r="K36" s="275">
        <v>-4.3380000000000001</v>
      </c>
      <c r="L36" s="276">
        <v>-28.648670107686595</v>
      </c>
    </row>
    <row r="37" spans="2:12" ht="17.100000000000001" customHeight="1">
      <c r="B37" s="286"/>
      <c r="C37" s="288">
        <v>0</v>
      </c>
      <c r="D37" s="289">
        <v>0</v>
      </c>
      <c r="E37" s="281"/>
      <c r="F37" s="288"/>
      <c r="G37" s="288"/>
      <c r="H37" s="288"/>
      <c r="I37" s="288"/>
      <c r="J37" s="288"/>
      <c r="K37" s="288"/>
      <c r="L37" s="289"/>
    </row>
    <row r="38" spans="2:12" ht="17.100000000000001" customHeight="1">
      <c r="B38" s="274" t="s">
        <v>258</v>
      </c>
      <c r="C38" s="275">
        <v>2880.5</v>
      </c>
      <c r="D38" s="276">
        <v>2797.4590010000002</v>
      </c>
      <c r="E38" s="281"/>
      <c r="F38" s="275">
        <v>722.34</v>
      </c>
      <c r="G38" s="275">
        <v>1154.8699999999999</v>
      </c>
      <c r="H38" s="275">
        <v>1004.29</v>
      </c>
      <c r="I38" s="275">
        <v>662.29</v>
      </c>
      <c r="J38" s="275">
        <v>936.92999999999984</v>
      </c>
      <c r="K38" s="275">
        <v>912.20500000000015</v>
      </c>
      <c r="L38" s="276">
        <v>948.26201608360668</v>
      </c>
    </row>
    <row r="39" spans="2:12" ht="17.100000000000001" customHeight="1">
      <c r="B39" s="287" t="s">
        <v>24</v>
      </c>
      <c r="C39" s="288">
        <v>730.23</v>
      </c>
      <c r="D39" s="289">
        <v>792.31496700000002</v>
      </c>
      <c r="E39" s="281"/>
      <c r="F39" s="288">
        <v>199.48</v>
      </c>
      <c r="G39" s="288">
        <v>285.07</v>
      </c>
      <c r="H39" s="288">
        <v>245.68</v>
      </c>
      <c r="I39" s="288">
        <v>116.92</v>
      </c>
      <c r="J39" s="288">
        <v>263.01</v>
      </c>
      <c r="K39" s="288">
        <v>270.59699999999998</v>
      </c>
      <c r="L39" s="289">
        <v>258.70876693997695</v>
      </c>
    </row>
    <row r="40" spans="2:12" ht="17.100000000000001" customHeight="1">
      <c r="B40" s="278" t="s">
        <v>259</v>
      </c>
      <c r="C40" s="279">
        <v>0</v>
      </c>
      <c r="D40" s="289">
        <v>0</v>
      </c>
      <c r="E40" s="281"/>
      <c r="F40" s="279">
        <v>0</v>
      </c>
      <c r="G40" s="279">
        <v>0</v>
      </c>
      <c r="H40" s="279">
        <v>0</v>
      </c>
      <c r="I40" s="288">
        <v>-85</v>
      </c>
      <c r="J40" s="288"/>
      <c r="K40" s="288"/>
      <c r="L40" s="289"/>
    </row>
    <row r="41" spans="2:12" ht="17.100000000000001" customHeight="1">
      <c r="B41" s="278"/>
      <c r="C41" s="279">
        <v>0</v>
      </c>
      <c r="D41" s="280">
        <v>0</v>
      </c>
      <c r="E41" s="281"/>
      <c r="F41" s="279"/>
      <c r="G41" s="279"/>
      <c r="H41" s="279"/>
      <c r="I41" s="279"/>
      <c r="J41" s="279"/>
      <c r="K41" s="279"/>
      <c r="L41" s="280"/>
    </row>
    <row r="42" spans="2:12" ht="17.100000000000001" customHeight="1">
      <c r="B42" s="274" t="s">
        <v>260</v>
      </c>
      <c r="C42" s="275">
        <v>2151.25</v>
      </c>
      <c r="D42" s="276">
        <v>2005.144035</v>
      </c>
      <c r="E42" s="281"/>
      <c r="F42" s="275">
        <v>522.85</v>
      </c>
      <c r="G42" s="275">
        <v>869.8</v>
      </c>
      <c r="H42" s="275">
        <v>758.6</v>
      </c>
      <c r="I42" s="275">
        <v>545.36</v>
      </c>
      <c r="J42" s="275">
        <v>673.91999999999985</v>
      </c>
      <c r="K42" s="275">
        <v>641.60800000000017</v>
      </c>
      <c r="L42" s="276">
        <v>689.55324914362973</v>
      </c>
    </row>
  </sheetData>
  <conditionalFormatting sqref="B4:B42">
    <cfRule type="cellIs" dxfId="3" priority="4" operator="equal">
      <formula>#DIV/0!</formula>
    </cfRule>
  </conditionalFormatting>
  <conditionalFormatting sqref="C7:D42">
    <cfRule type="cellIs" dxfId="2" priority="3" operator="equal">
      <formula>#DIV/0!</formula>
    </cfRule>
  </conditionalFormatting>
  <conditionalFormatting sqref="D34">
    <cfRule type="cellIs" dxfId="1" priority="2" operator="equal">
      <formula>#DIV/0!</formula>
    </cfRule>
  </conditionalFormatting>
  <conditionalFormatting sqref="F7:L42">
    <cfRule type="cellIs" dxfId="0" priority="1" operator="equal">
      <formula>#DIV/0!</formula>
    </cfRule>
  </conditionalFormatting>
  <hyperlinks>
    <hyperlink ref="B2" location="'Table of Contents'!A1" display="GO BACK TO TABLE OF CONTENTS" xr:uid="{2FFD51FB-F32E-413D-B9C4-BFD5C5C2BF2D}"/>
  </hyperlink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2:M11"/>
  <sheetViews>
    <sheetView showGridLines="0" zoomScale="110" zoomScaleNormal="110" workbookViewId="0"/>
  </sheetViews>
  <sheetFormatPr defaultColWidth="9.109375" defaultRowHeight="13.2"/>
  <cols>
    <col min="1" max="1" width="1.88671875" style="5" customWidth="1"/>
    <col min="2" max="2" width="34.33203125" style="5" bestFit="1" customWidth="1"/>
    <col min="3" max="6" width="9.88671875" style="5" customWidth="1"/>
    <col min="7" max="7" width="9.109375" style="5" customWidth="1"/>
    <col min="8" max="9" width="9.109375" style="5"/>
    <col min="10" max="13" width="9.109375" style="5" customWidth="1"/>
    <col min="14" max="16384" width="9.109375" style="5"/>
  </cols>
  <sheetData>
    <row r="2" spans="2:13" s="4" customFormat="1" ht="17.100000000000001" customHeight="1" thickBot="1">
      <c r="B2" s="145" t="s">
        <v>48</v>
      </c>
    </row>
    <row r="3" spans="2:13" s="4" customFormat="1" ht="17.100000000000001" customHeight="1">
      <c r="B3" s="5"/>
    </row>
    <row r="4" spans="2:13" ht="17.100000000000001" customHeight="1">
      <c r="B4" s="15" t="s">
        <v>266</v>
      </c>
      <c r="C4" s="14"/>
      <c r="D4" s="14"/>
      <c r="E4" s="14"/>
      <c r="F4" s="14"/>
      <c r="G4" s="14"/>
      <c r="H4" s="14"/>
      <c r="I4" s="14"/>
      <c r="J4" s="14"/>
      <c r="K4" s="14"/>
      <c r="L4" s="14"/>
      <c r="M4" s="14"/>
    </row>
    <row r="5" spans="2:13" s="194" customFormat="1" ht="17.100000000000001" customHeight="1">
      <c r="B5" s="212"/>
      <c r="C5" s="213"/>
      <c r="D5" s="212"/>
      <c r="E5" s="212"/>
      <c r="F5" s="115"/>
      <c r="G5" s="115"/>
      <c r="H5" s="115"/>
      <c r="I5" s="115"/>
      <c r="J5" s="115"/>
      <c r="K5" s="115"/>
      <c r="L5" s="115"/>
      <c r="M5" s="115"/>
    </row>
    <row r="6" spans="2:13" s="10" customFormat="1" ht="17.100000000000001" customHeight="1">
      <c r="B6" s="49" t="s">
        <v>52</v>
      </c>
      <c r="C6" s="116" t="s">
        <v>217</v>
      </c>
      <c r="D6" s="28" t="s">
        <v>218</v>
      </c>
      <c r="E6" s="28" t="s">
        <v>219</v>
      </c>
      <c r="F6" s="28" t="s">
        <v>220</v>
      </c>
      <c r="G6" s="28" t="s">
        <v>221</v>
      </c>
      <c r="H6" s="28" t="s">
        <v>222</v>
      </c>
      <c r="I6" s="28" t="s">
        <v>223</v>
      </c>
      <c r="J6" s="28" t="s">
        <v>224</v>
      </c>
      <c r="K6" s="28" t="s">
        <v>225</v>
      </c>
      <c r="L6" s="28" t="s">
        <v>226</v>
      </c>
      <c r="M6" s="116" t="s">
        <v>227</v>
      </c>
    </row>
    <row r="7" spans="2:13" s="149" customFormat="1" ht="17.100000000000001" customHeight="1">
      <c r="B7" s="117" t="s">
        <v>130</v>
      </c>
      <c r="C7" s="33">
        <v>346.31755099999964</v>
      </c>
      <c r="D7" s="34">
        <v>332.68973500000004</v>
      </c>
      <c r="E7" s="34">
        <v>276.65922</v>
      </c>
      <c r="F7" s="34">
        <v>281.21221099999997</v>
      </c>
      <c r="G7" s="34">
        <v>288.76818100000003</v>
      </c>
      <c r="H7" s="34">
        <v>371.57342900000009</v>
      </c>
      <c r="I7" s="34">
        <v>206.13548999999995</v>
      </c>
      <c r="J7" s="34">
        <v>219.37562499999942</v>
      </c>
      <c r="K7" s="34">
        <v>60.289779000000152</v>
      </c>
      <c r="L7" s="34">
        <v>85.184319999999929</v>
      </c>
      <c r="M7" s="34">
        <v>94.244012999999967</v>
      </c>
    </row>
    <row r="8" spans="2:13" s="149" customFormat="1" ht="17.100000000000001" customHeight="1">
      <c r="B8" s="118" t="s">
        <v>131</v>
      </c>
      <c r="C8" s="33">
        <v>78.151455000000027</v>
      </c>
      <c r="D8" s="119">
        <v>77.857382999999913</v>
      </c>
      <c r="E8" s="119">
        <v>97.049927000000025</v>
      </c>
      <c r="F8" s="119">
        <v>29.828171999999995</v>
      </c>
      <c r="G8" s="119">
        <v>97.877354000000111</v>
      </c>
      <c r="H8" s="119">
        <v>134.66651200000001</v>
      </c>
      <c r="I8" s="119">
        <v>111.44694199999998</v>
      </c>
      <c r="J8" s="119">
        <v>89.522150000000011</v>
      </c>
      <c r="K8" s="119">
        <v>139.07911900000005</v>
      </c>
      <c r="L8" s="119">
        <v>63.283209999999983</v>
      </c>
      <c r="M8" s="119">
        <v>55.465030000000041</v>
      </c>
    </row>
    <row r="9" spans="2:13" s="149" customFormat="1" ht="17.100000000000001" customHeight="1">
      <c r="B9" s="118" t="s">
        <v>132</v>
      </c>
      <c r="C9" s="33">
        <v>264.54146473142112</v>
      </c>
      <c r="D9" s="119">
        <v>307.36939818966852</v>
      </c>
      <c r="E9" s="119">
        <v>350.16315208887255</v>
      </c>
      <c r="F9" s="119">
        <v>430.5504149228168</v>
      </c>
      <c r="G9" s="119">
        <v>347.43680962138779</v>
      </c>
      <c r="H9" s="119">
        <v>426.5569461037631</v>
      </c>
      <c r="I9" s="119">
        <v>246.70127790875677</v>
      </c>
      <c r="J9" s="119">
        <v>242.49762310363633</v>
      </c>
      <c r="K9" s="119">
        <v>425.24186672811697</v>
      </c>
      <c r="L9" s="119">
        <v>358.84937151396764</v>
      </c>
      <c r="M9" s="119">
        <v>172.30908709619587</v>
      </c>
    </row>
    <row r="10" spans="2:13" s="10" customFormat="1" ht="17.100000000000001" customHeight="1">
      <c r="B10" s="118" t="s">
        <v>133</v>
      </c>
      <c r="C10" s="33">
        <v>0.54277389295027945</v>
      </c>
      <c r="D10" s="119">
        <v>-76.24594641159436</v>
      </c>
      <c r="E10" s="119">
        <v>-49.95208207328627</v>
      </c>
      <c r="F10" s="119">
        <v>-196.22859074008522</v>
      </c>
      <c r="G10" s="119">
        <v>24.522489401479795</v>
      </c>
      <c r="H10" s="119">
        <v>-62.998235384173327</v>
      </c>
      <c r="I10" s="119">
        <v>-41.429141427829308</v>
      </c>
      <c r="J10" s="119">
        <v>-196.94627608045619</v>
      </c>
      <c r="K10" s="119">
        <v>118.27534952078311</v>
      </c>
      <c r="L10" s="119">
        <v>-32.427323653184402</v>
      </c>
      <c r="M10" s="119">
        <v>-26.874784316000945</v>
      </c>
    </row>
    <row r="11" spans="2:13" s="10" customFormat="1" ht="17.100000000000001" customHeight="1">
      <c r="B11" s="214" t="s">
        <v>77</v>
      </c>
      <c r="C11" s="137">
        <v>689.55324914362973</v>
      </c>
      <c r="D11" s="215">
        <v>641.67056660800961</v>
      </c>
      <c r="E11" s="215">
        <v>673.92021901558394</v>
      </c>
      <c r="F11" s="215">
        <v>545.36174088585449</v>
      </c>
      <c r="G11" s="215">
        <v>758.60530146085898</v>
      </c>
      <c r="H11" s="215">
        <v>869.79864844602184</v>
      </c>
      <c r="I11" s="215">
        <v>522.85457061337411</v>
      </c>
      <c r="J11" s="215">
        <v>354.44911919439437</v>
      </c>
      <c r="K11" s="215">
        <v>742.88611804320931</v>
      </c>
      <c r="L11" s="215">
        <v>474.88957903256289</v>
      </c>
      <c r="M11" s="215">
        <v>295.14334269368908</v>
      </c>
    </row>
  </sheetData>
  <hyperlinks>
    <hyperlink ref="B2" location="'Table of Contents'!A1" display="GO BACK TO TABLE OF CONTENTS" xr:uid="{00000000-0004-0000-0200-000000000000}"/>
  </hyperlinks>
  <pageMargins left="0.25" right="0.25" top="0.75" bottom="0.75" header="0.3" footer="0.3"/>
  <pageSetup scale="9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indexed="51"/>
    <pageSetUpPr fitToPage="1"/>
  </sheetPr>
  <dimension ref="B1:AI45"/>
  <sheetViews>
    <sheetView showGridLines="0" zoomScale="110" workbookViewId="0"/>
  </sheetViews>
  <sheetFormatPr defaultColWidth="9.109375" defaultRowHeight="13.2"/>
  <cols>
    <col min="1" max="1" width="1.88671875" style="5" customWidth="1"/>
    <col min="2" max="2" width="61.6640625" style="5" bestFit="1" customWidth="1"/>
    <col min="3" max="3" width="16" style="5" customWidth="1"/>
    <col min="4" max="4" width="18.5546875" style="5" customWidth="1"/>
    <col min="5" max="16384" width="9.109375" style="5"/>
  </cols>
  <sheetData>
    <row r="1" spans="2:35" s="4" customFormat="1" ht="17.100000000000001" customHeight="1" thickBot="1">
      <c r="AA1" s="163">
        <v>0</v>
      </c>
      <c r="AB1" s="164">
        <v>398175.23887333338</v>
      </c>
      <c r="AC1" s="164">
        <v>397677.80829249998</v>
      </c>
      <c r="AD1" s="164">
        <v>392695.86769066675</v>
      </c>
      <c r="AE1" s="164" t="e">
        <v>#REF!</v>
      </c>
      <c r="AF1" s="164">
        <v>394813.13673016662</v>
      </c>
      <c r="AG1" s="164">
        <v>397573.50928633334</v>
      </c>
      <c r="AH1" s="164">
        <v>407654.13756483333</v>
      </c>
      <c r="AI1" s="164">
        <v>398771.16658716666</v>
      </c>
    </row>
    <row r="2" spans="2:35" s="4" customFormat="1" ht="17.100000000000001" customHeight="1" thickBot="1">
      <c r="B2" s="145" t="s">
        <v>48</v>
      </c>
      <c r="AB2" s="164" t="e">
        <v>#REF!</v>
      </c>
      <c r="AC2" s="164">
        <v>399702.98754212499</v>
      </c>
    </row>
    <row r="3" spans="2:35" s="4" customFormat="1" ht="17.100000000000001" customHeight="1">
      <c r="B3" s="5"/>
    </row>
    <row r="4" spans="2:35" ht="17.100000000000001" customHeight="1">
      <c r="B4" s="17" t="s">
        <v>264</v>
      </c>
      <c r="C4" s="8"/>
      <c r="D4" s="8"/>
      <c r="E4" s="4"/>
      <c r="F4" s="4"/>
      <c r="G4" s="4"/>
      <c r="H4" s="4"/>
      <c r="I4" s="4"/>
      <c r="J4" s="4"/>
      <c r="K4" s="4"/>
      <c r="L4" s="4"/>
      <c r="M4" s="4"/>
      <c r="N4" s="4"/>
      <c r="O4" s="4"/>
      <c r="P4" s="4"/>
      <c r="Q4" s="4"/>
      <c r="R4" s="4"/>
      <c r="S4" s="4"/>
      <c r="T4" s="4"/>
      <c r="U4" s="4"/>
      <c r="V4" s="4"/>
      <c r="W4" s="4"/>
      <c r="X4" s="4"/>
      <c r="Y4" s="4"/>
      <c r="Z4" s="4"/>
      <c r="AA4" s="4"/>
    </row>
    <row r="5" spans="2:35" s="194" customFormat="1" ht="17.100000000000001" customHeight="1">
      <c r="B5" s="195"/>
      <c r="C5" s="199"/>
      <c r="D5" s="99"/>
    </row>
    <row r="6" spans="2:35" s="10" customFormat="1" ht="17.100000000000001" customHeight="1">
      <c r="B6" s="49" t="s">
        <v>52</v>
      </c>
      <c r="C6" s="50" t="s">
        <v>228</v>
      </c>
      <c r="D6" s="50" t="s">
        <v>229</v>
      </c>
      <c r="E6" s="197"/>
      <c r="F6" s="194"/>
      <c r="G6" s="197"/>
      <c r="H6" s="197"/>
      <c r="I6" s="197"/>
      <c r="J6" s="197"/>
      <c r="K6" s="197"/>
      <c r="L6" s="197"/>
      <c r="M6" s="197"/>
      <c r="N6" s="197"/>
      <c r="O6" s="197"/>
      <c r="P6" s="197"/>
      <c r="Q6" s="197"/>
      <c r="R6" s="197"/>
      <c r="S6" s="197"/>
      <c r="T6" s="197"/>
      <c r="U6" s="197"/>
      <c r="V6" s="197"/>
      <c r="W6" s="197"/>
      <c r="X6" s="197"/>
      <c r="Y6" s="197"/>
      <c r="Z6" s="197"/>
      <c r="AA6" s="197"/>
    </row>
    <row r="7" spans="2:35" s="10" customFormat="1" ht="17.100000000000001" customHeight="1">
      <c r="B7" s="200" t="s">
        <v>25</v>
      </c>
      <c r="C7" s="52">
        <v>13079.304185999999</v>
      </c>
      <c r="D7" s="53">
        <v>11695.657334</v>
      </c>
      <c r="E7" s="197"/>
      <c r="F7" s="194"/>
      <c r="G7" s="194"/>
      <c r="H7" s="197"/>
      <c r="I7" s="197"/>
      <c r="J7" s="197"/>
      <c r="K7" s="197"/>
      <c r="L7" s="197"/>
      <c r="M7" s="197"/>
      <c r="N7" s="197"/>
      <c r="O7" s="197"/>
      <c r="P7" s="197"/>
      <c r="Q7" s="197"/>
      <c r="R7" s="197"/>
      <c r="S7" s="197"/>
      <c r="T7" s="197"/>
      <c r="U7" s="197"/>
      <c r="V7" s="197"/>
      <c r="W7" s="197"/>
      <c r="X7" s="197"/>
      <c r="Y7" s="197"/>
      <c r="Z7" s="197"/>
      <c r="AA7" s="197"/>
    </row>
    <row r="8" spans="2:35" s="10" customFormat="1" ht="17.100000000000001" customHeight="1">
      <c r="B8" s="201" t="s">
        <v>26</v>
      </c>
      <c r="C8" s="202">
        <v>8243.7335469999998</v>
      </c>
      <c r="D8" s="203">
        <v>6921.0892539999995</v>
      </c>
      <c r="E8" s="197"/>
      <c r="F8" s="194"/>
      <c r="G8" s="194"/>
      <c r="H8" s="197"/>
      <c r="I8" s="197"/>
      <c r="J8" s="197"/>
      <c r="K8" s="197"/>
      <c r="L8" s="197"/>
      <c r="M8" s="197"/>
      <c r="N8" s="197"/>
      <c r="O8" s="197"/>
      <c r="P8" s="197"/>
      <c r="Q8" s="197"/>
      <c r="R8" s="197"/>
      <c r="S8" s="197"/>
      <c r="T8" s="197"/>
      <c r="U8" s="197"/>
      <c r="V8" s="197"/>
      <c r="W8" s="197"/>
      <c r="X8" s="197"/>
      <c r="Y8" s="197"/>
      <c r="Z8" s="197"/>
      <c r="AA8" s="197"/>
    </row>
    <row r="9" spans="2:35" s="10" customFormat="1" ht="17.100000000000001" customHeight="1">
      <c r="B9" s="133" t="s">
        <v>0</v>
      </c>
      <c r="C9" s="134">
        <v>4835.5706389999996</v>
      </c>
      <c r="D9" s="135">
        <v>4774.5680789999997</v>
      </c>
      <c r="E9" s="197"/>
      <c r="F9" s="194"/>
      <c r="G9" s="194"/>
      <c r="H9" s="197"/>
      <c r="I9" s="197"/>
      <c r="J9" s="197"/>
      <c r="K9" s="197"/>
      <c r="L9" s="197"/>
      <c r="M9" s="197"/>
      <c r="N9" s="197"/>
      <c r="O9" s="197"/>
      <c r="P9" s="197"/>
      <c r="Q9" s="197"/>
      <c r="R9" s="197"/>
      <c r="S9" s="197"/>
      <c r="T9" s="197"/>
      <c r="U9" s="197"/>
      <c r="V9" s="197"/>
      <c r="W9" s="197"/>
      <c r="X9" s="197"/>
      <c r="Y9" s="197"/>
      <c r="Z9" s="197"/>
      <c r="AA9" s="197"/>
    </row>
    <row r="10" spans="2:35" s="10" customFormat="1" ht="17.100000000000001" customHeight="1">
      <c r="B10" s="200" t="s">
        <v>27</v>
      </c>
      <c r="C10" s="52">
        <v>1803.164393</v>
      </c>
      <c r="D10" s="53">
        <v>1700.0782360000001</v>
      </c>
      <c r="E10" s="197"/>
      <c r="F10" s="194"/>
      <c r="G10" s="194"/>
      <c r="H10" s="197"/>
      <c r="I10" s="197"/>
      <c r="J10" s="197"/>
      <c r="K10" s="197"/>
      <c r="L10" s="197"/>
      <c r="M10" s="197"/>
      <c r="N10" s="197"/>
      <c r="O10" s="197"/>
      <c r="P10" s="197"/>
      <c r="Q10" s="197"/>
      <c r="R10" s="197"/>
      <c r="S10" s="197"/>
      <c r="T10" s="197"/>
      <c r="U10" s="197"/>
      <c r="V10" s="197"/>
      <c r="W10" s="197"/>
      <c r="X10" s="197"/>
      <c r="Y10" s="197"/>
      <c r="Z10" s="197"/>
      <c r="AA10" s="197"/>
    </row>
    <row r="11" spans="2:35" s="10" customFormat="1" ht="17.100000000000001" customHeight="1">
      <c r="B11" s="201" t="s">
        <v>28</v>
      </c>
      <c r="C11" s="202">
        <v>393.38968499999999</v>
      </c>
      <c r="D11" s="203">
        <v>369.762922</v>
      </c>
      <c r="E11" s="197"/>
      <c r="F11" s="194"/>
      <c r="G11" s="194"/>
      <c r="H11" s="197"/>
      <c r="I11" s="197"/>
      <c r="J11" s="197"/>
      <c r="K11" s="197"/>
      <c r="L11" s="197"/>
      <c r="M11" s="197"/>
      <c r="N11" s="197"/>
      <c r="O11" s="197"/>
      <c r="P11" s="197"/>
      <c r="Q11" s="197"/>
      <c r="R11" s="197"/>
      <c r="S11" s="197"/>
      <c r="T11" s="197"/>
      <c r="U11" s="197"/>
      <c r="V11" s="197"/>
      <c r="W11" s="197"/>
      <c r="X11" s="197"/>
      <c r="Y11" s="197"/>
      <c r="Z11" s="197"/>
      <c r="AA11" s="197"/>
    </row>
    <row r="12" spans="2:35" s="10" customFormat="1" ht="17.100000000000001" customHeight="1">
      <c r="B12" s="133" t="s">
        <v>17</v>
      </c>
      <c r="C12" s="134">
        <v>1409.774709</v>
      </c>
      <c r="D12" s="135">
        <v>1330.3153139999999</v>
      </c>
      <c r="E12" s="197"/>
      <c r="F12" s="194"/>
      <c r="G12" s="194"/>
      <c r="H12" s="197"/>
      <c r="I12" s="197"/>
      <c r="J12" s="197"/>
      <c r="K12" s="197"/>
      <c r="L12" s="197"/>
      <c r="M12" s="197"/>
      <c r="N12" s="197"/>
      <c r="O12" s="197"/>
      <c r="P12" s="197"/>
      <c r="Q12" s="197"/>
      <c r="R12" s="197"/>
      <c r="S12" s="197"/>
      <c r="T12" s="197"/>
      <c r="U12" s="197"/>
      <c r="V12" s="197"/>
      <c r="W12" s="197"/>
      <c r="X12" s="197"/>
      <c r="Y12" s="197"/>
      <c r="Z12" s="197"/>
      <c r="AA12" s="197"/>
    </row>
    <row r="13" spans="2:35" s="10" customFormat="1" ht="17.100000000000001" customHeight="1">
      <c r="B13" s="200" t="s">
        <v>126</v>
      </c>
      <c r="C13" s="52">
        <v>286.55657100000002</v>
      </c>
      <c r="D13" s="53">
        <v>332.83542900000003</v>
      </c>
      <c r="E13" s="197"/>
      <c r="F13" s="194"/>
      <c r="G13" s="194"/>
      <c r="H13" s="197"/>
      <c r="I13" s="197"/>
      <c r="J13" s="197"/>
      <c r="K13" s="197"/>
      <c r="L13" s="197"/>
      <c r="M13" s="197"/>
      <c r="N13" s="197"/>
      <c r="O13" s="197"/>
      <c r="P13" s="197"/>
      <c r="Q13" s="197"/>
      <c r="R13" s="197"/>
      <c r="S13" s="197"/>
      <c r="T13" s="197"/>
      <c r="U13" s="197"/>
      <c r="V13" s="197"/>
      <c r="W13" s="197"/>
      <c r="X13" s="197"/>
      <c r="Y13" s="197"/>
      <c r="Z13" s="197"/>
      <c r="AA13" s="197"/>
    </row>
    <row r="14" spans="2:35" s="10" customFormat="1" ht="17.100000000000001" customHeight="1">
      <c r="B14" s="201" t="s">
        <v>127</v>
      </c>
      <c r="C14" s="202">
        <v>63.483856000000003</v>
      </c>
      <c r="D14" s="203">
        <v>83.380961999999997</v>
      </c>
      <c r="E14" s="197"/>
      <c r="F14" s="194"/>
      <c r="G14" s="194"/>
      <c r="H14" s="197"/>
      <c r="I14" s="197"/>
      <c r="J14" s="197"/>
      <c r="K14" s="197"/>
      <c r="L14" s="197"/>
      <c r="M14" s="197"/>
      <c r="N14" s="197"/>
      <c r="O14" s="197"/>
      <c r="P14" s="197"/>
      <c r="Q14" s="197"/>
      <c r="R14" s="197"/>
      <c r="S14" s="197"/>
      <c r="T14" s="197"/>
      <c r="U14" s="197"/>
      <c r="V14" s="197"/>
      <c r="W14" s="197"/>
      <c r="X14" s="197"/>
      <c r="Y14" s="197"/>
      <c r="Z14" s="197"/>
      <c r="AA14" s="197"/>
    </row>
    <row r="15" spans="2:35" s="10" customFormat="1" ht="17.100000000000001" customHeight="1">
      <c r="B15" s="133" t="s">
        <v>128</v>
      </c>
      <c r="C15" s="134">
        <v>223.07271500000002</v>
      </c>
      <c r="D15" s="135">
        <v>249.45446700000002</v>
      </c>
      <c r="E15" s="197"/>
      <c r="F15" s="194"/>
      <c r="G15" s="194"/>
      <c r="H15" s="197"/>
      <c r="I15" s="197"/>
      <c r="J15" s="197"/>
      <c r="K15" s="197"/>
      <c r="L15" s="197"/>
      <c r="M15" s="197"/>
      <c r="N15" s="197"/>
      <c r="O15" s="197"/>
      <c r="P15" s="197"/>
      <c r="Q15" s="197"/>
      <c r="R15" s="197"/>
      <c r="S15" s="197"/>
      <c r="T15" s="197"/>
      <c r="U15" s="197"/>
      <c r="V15" s="197"/>
      <c r="W15" s="197"/>
      <c r="X15" s="197"/>
      <c r="Y15" s="197"/>
      <c r="Z15" s="197"/>
      <c r="AA15" s="197"/>
    </row>
    <row r="16" spans="2:35" s="10" customFormat="1" ht="17.100000000000001" customHeight="1">
      <c r="B16" s="51" t="s">
        <v>18</v>
      </c>
      <c r="C16" s="52">
        <v>203.971552</v>
      </c>
      <c r="D16" s="53">
        <v>196.423576</v>
      </c>
      <c r="E16" s="197"/>
      <c r="F16" s="194"/>
      <c r="G16" s="194"/>
      <c r="H16" s="197"/>
      <c r="I16" s="197"/>
      <c r="J16" s="197"/>
      <c r="K16" s="197"/>
      <c r="L16" s="197"/>
      <c r="M16" s="197"/>
      <c r="N16" s="197"/>
      <c r="O16" s="197"/>
      <c r="P16" s="197"/>
      <c r="Q16" s="197"/>
      <c r="R16" s="197"/>
      <c r="S16" s="197"/>
      <c r="T16" s="197"/>
      <c r="U16" s="197"/>
      <c r="V16" s="197"/>
      <c r="W16" s="197"/>
      <c r="X16" s="197"/>
      <c r="Y16" s="197"/>
      <c r="Z16" s="197"/>
      <c r="AA16" s="197"/>
    </row>
    <row r="17" spans="2:4" s="10" customFormat="1" ht="17.100000000000001" customHeight="1">
      <c r="B17" s="51" t="s">
        <v>19</v>
      </c>
      <c r="C17" s="52">
        <v>-30.492588000000001</v>
      </c>
      <c r="D17" s="53">
        <v>33.555104</v>
      </c>
    </row>
    <row r="18" spans="2:4" s="10" customFormat="1" ht="17.100000000000001" customHeight="1">
      <c r="B18" s="51" t="s">
        <v>114</v>
      </c>
      <c r="C18" s="52">
        <v>-20.880087</v>
      </c>
      <c r="D18" s="53">
        <v>-7.3832930000000001</v>
      </c>
    </row>
    <row r="19" spans="2:4" s="10" customFormat="1" ht="17.100000000000001" customHeight="1">
      <c r="B19" s="136" t="s">
        <v>1</v>
      </c>
      <c r="C19" s="137">
        <v>6621.0169390000001</v>
      </c>
      <c r="D19" s="138">
        <v>6576.9332469999999</v>
      </c>
    </row>
    <row r="20" spans="2:4" s="10" customFormat="1" ht="17.100000000000001" customHeight="1">
      <c r="B20" s="51" t="s">
        <v>20</v>
      </c>
      <c r="C20" s="30">
        <v>2032.8310469999999</v>
      </c>
      <c r="D20" s="42">
        <v>1845.0510159999999</v>
      </c>
    </row>
    <row r="21" spans="2:4" s="10" customFormat="1" ht="17.100000000000001" customHeight="1">
      <c r="B21" s="51" t="s">
        <v>29</v>
      </c>
      <c r="C21" s="30">
        <v>1701.341175</v>
      </c>
      <c r="D21" s="42">
        <v>1798.52982</v>
      </c>
    </row>
    <row r="22" spans="2:4" s="10" customFormat="1" ht="17.100000000000001" customHeight="1">
      <c r="B22" s="54" t="s">
        <v>30</v>
      </c>
      <c r="C22" s="30">
        <v>119.153446</v>
      </c>
      <c r="D22" s="42">
        <v>127.577527</v>
      </c>
    </row>
    <row r="23" spans="2:4" s="10" customFormat="1" ht="17.100000000000001" customHeight="1">
      <c r="B23" s="139" t="s">
        <v>2</v>
      </c>
      <c r="C23" s="140">
        <v>3853.325668</v>
      </c>
      <c r="D23" s="141">
        <v>3771.1583639999999</v>
      </c>
    </row>
    <row r="24" spans="2:4" s="204" customFormat="1" ht="17.100000000000001" customHeight="1">
      <c r="B24" s="136" t="s">
        <v>38</v>
      </c>
      <c r="C24" s="137">
        <v>2767.6912710000001</v>
      </c>
      <c r="D24" s="138">
        <v>2805.774883</v>
      </c>
    </row>
    <row r="25" spans="2:4" s="10" customFormat="1" ht="17.100000000000001" customHeight="1">
      <c r="B25" s="55" t="s">
        <v>98</v>
      </c>
      <c r="C25" s="56">
        <v>-29.76773</v>
      </c>
      <c r="D25" s="57">
        <v>-75.720595000000003</v>
      </c>
    </row>
    <row r="26" spans="2:4" s="10" customFormat="1" ht="17.100000000000001" customHeight="1">
      <c r="B26" s="205" t="s">
        <v>109</v>
      </c>
      <c r="C26" s="137">
        <v>2797.4590010000002</v>
      </c>
      <c r="D26" s="138">
        <v>2881.4954790000002</v>
      </c>
    </row>
    <row r="27" spans="2:4" s="10" customFormat="1" ht="17.100000000000001" customHeight="1">
      <c r="B27" s="55" t="s">
        <v>21</v>
      </c>
      <c r="C27" s="56">
        <v>792.31496700000002</v>
      </c>
      <c r="D27" s="57">
        <v>730.23695899999996</v>
      </c>
    </row>
    <row r="28" spans="2:4" s="10" customFormat="1" ht="17.100000000000001" customHeight="1">
      <c r="B28" s="205" t="s">
        <v>47</v>
      </c>
      <c r="C28" s="137">
        <v>2005.144035</v>
      </c>
      <c r="D28" s="138">
        <v>2151.2585210000002</v>
      </c>
    </row>
    <row r="29" spans="2:4" s="10" customFormat="1" ht="17.100000000000001" customHeight="1">
      <c r="B29" s="58"/>
      <c r="C29" s="59"/>
      <c r="D29" s="60"/>
    </row>
    <row r="30" spans="2:4" s="10" customFormat="1" ht="17.100000000000001" customHeight="1">
      <c r="B30" s="61" t="s">
        <v>22</v>
      </c>
      <c r="C30" s="60"/>
      <c r="D30" s="60"/>
    </row>
    <row r="31" spans="2:4" s="10" customFormat="1" ht="17.100000000000001" customHeight="1">
      <c r="B31" s="51" t="s">
        <v>118</v>
      </c>
      <c r="C31" s="30">
        <v>1904.2690339999999</v>
      </c>
      <c r="D31" s="42">
        <v>2082.8210210000002</v>
      </c>
    </row>
    <row r="32" spans="2:4" s="10" customFormat="1" ht="17.100000000000001" customHeight="1">
      <c r="B32" s="51" t="s">
        <v>117</v>
      </c>
      <c r="C32" s="30">
        <v>100.875001</v>
      </c>
      <c r="D32" s="42">
        <v>68.4375</v>
      </c>
    </row>
    <row r="33" spans="2:4" s="10" customFormat="1" ht="17.100000000000001" customHeight="1">
      <c r="B33" s="51" t="s">
        <v>23</v>
      </c>
      <c r="C33" s="30">
        <v>0</v>
      </c>
      <c r="D33" s="42">
        <v>0</v>
      </c>
    </row>
    <row r="34" spans="2:4" s="10" customFormat="1" ht="17.100000000000001" customHeight="1">
      <c r="B34" s="206"/>
      <c r="C34" s="207"/>
      <c r="D34" s="207"/>
    </row>
    <row r="35" spans="2:4" s="10" customFormat="1" ht="17.100000000000001" customHeight="1">
      <c r="B35" s="197"/>
      <c r="C35" s="197"/>
      <c r="D35" s="197"/>
    </row>
    <row r="36" spans="2:4" ht="17.100000000000001" customHeight="1">
      <c r="B36" s="17" t="s">
        <v>265</v>
      </c>
      <c r="C36" s="7"/>
      <c r="D36" s="7"/>
    </row>
    <row r="37" spans="2:4" s="194" customFormat="1" ht="17.100000000000001" customHeight="1">
      <c r="B37" s="195"/>
      <c r="C37" s="196"/>
      <c r="D37" s="99"/>
    </row>
    <row r="38" spans="2:4" s="10" customFormat="1" ht="17.100000000000001" customHeight="1">
      <c r="B38" s="198"/>
      <c r="C38" s="62" t="s">
        <v>228</v>
      </c>
      <c r="D38" s="28" t="s">
        <v>229</v>
      </c>
    </row>
    <row r="39" spans="2:4" s="10" customFormat="1" ht="17.100000000000001" customHeight="1">
      <c r="B39" s="44" t="s">
        <v>84</v>
      </c>
      <c r="C39" s="63">
        <v>162.73863291200141</v>
      </c>
      <c r="D39" s="36">
        <v>158.62368055652357</v>
      </c>
    </row>
    <row r="40" spans="2:4" s="10" customFormat="1" ht="17.100000000000001" customHeight="1">
      <c r="B40" s="44" t="s">
        <v>49</v>
      </c>
      <c r="C40" s="147">
        <v>0.5819839616030319</v>
      </c>
      <c r="D40" s="146">
        <v>0.57339161313826237</v>
      </c>
    </row>
    <row r="41" spans="2:4" s="10" customFormat="1" ht="17.100000000000001" customHeight="1">
      <c r="B41" s="44" t="s">
        <v>115</v>
      </c>
      <c r="C41" s="63">
        <v>-2.4513352656241887</v>
      </c>
      <c r="D41" s="36">
        <v>-1.9358355289362035</v>
      </c>
    </row>
    <row r="42" spans="2:4" s="10" customFormat="1" ht="17.100000000000001" customHeight="1">
      <c r="B42" s="44" t="s">
        <v>39</v>
      </c>
      <c r="C42" s="147">
        <v>0.11319443526840024</v>
      </c>
      <c r="D42" s="146">
        <v>0.13140073881484385</v>
      </c>
    </row>
    <row r="43" spans="2:4" ht="17.100000000000001" customHeight="1">
      <c r="B43" s="16"/>
      <c r="C43" s="16"/>
      <c r="D43" s="16"/>
    </row>
    <row r="44" spans="2:4" ht="17.100000000000001" customHeight="1">
      <c r="B44" s="16"/>
      <c r="C44" s="16"/>
      <c r="D44" s="16"/>
    </row>
    <row r="45" spans="2:4" ht="17.100000000000001" customHeight="1">
      <c r="B45" s="23"/>
      <c r="C45" s="23"/>
      <c r="D45" s="23"/>
    </row>
  </sheetData>
  <phoneticPr fontId="36" type="noConversion"/>
  <hyperlinks>
    <hyperlink ref="B2" location="'Table of Contents'!A1" display="GO BACK TO TABLE OF CONTENTS" xr:uid="{00000000-0004-0000-0300-000000000000}"/>
  </hyperlinks>
  <pageMargins left="0.25" right="0.25" top="0.75" bottom="0.75" header="0.3" footer="0.3"/>
  <pageSetup paperSize="9" orientation="portrait" r:id="rId1"/>
  <headerFooter alignWithMargins="0">
    <oddHeader>&amp;F</oddHead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2">
    <tabColor rgb="FF009286"/>
    <pageSetUpPr fitToPage="1"/>
  </sheetPr>
  <dimension ref="B2:J32"/>
  <sheetViews>
    <sheetView showGridLines="0" zoomScale="110" zoomScaleNormal="100" zoomScaleSheetLayoutView="100" workbookViewId="0"/>
  </sheetViews>
  <sheetFormatPr defaultColWidth="9.109375" defaultRowHeight="10.199999999999999"/>
  <cols>
    <col min="1" max="1" width="1.88671875" style="10" customWidth="1"/>
    <col min="2" max="2" width="39.5546875" style="10" customWidth="1"/>
    <col min="3" max="10" width="15.44140625" style="10" customWidth="1"/>
    <col min="11" max="16384" width="9.109375" style="10"/>
  </cols>
  <sheetData>
    <row r="2" spans="2:10" s="4" customFormat="1" ht="17.100000000000001" customHeight="1" thickBot="1">
      <c r="B2" s="145" t="s">
        <v>48</v>
      </c>
    </row>
    <row r="3" spans="2:10" s="4" customFormat="1" ht="17.100000000000001" customHeight="1">
      <c r="B3" s="5"/>
    </row>
    <row r="4" spans="2:10" ht="17.100000000000001" customHeight="1">
      <c r="B4" s="17" t="s">
        <v>263</v>
      </c>
      <c r="C4" s="7"/>
      <c r="D4" s="7"/>
      <c r="E4" s="7"/>
      <c r="F4" s="11"/>
      <c r="G4" s="11"/>
      <c r="H4" s="11"/>
      <c r="I4" s="11"/>
      <c r="J4" s="11"/>
    </row>
    <row r="5" spans="2:10" ht="17.100000000000001" customHeight="1"/>
    <row r="6" spans="2:10" ht="17.100000000000001" customHeight="1">
      <c r="B6" s="121" t="s">
        <v>52</v>
      </c>
      <c r="C6" s="64" t="s">
        <v>230</v>
      </c>
      <c r="D6" s="64" t="s">
        <v>231</v>
      </c>
      <c r="E6" s="90" t="s">
        <v>232</v>
      </c>
      <c r="F6" s="64" t="s">
        <v>233</v>
      </c>
      <c r="G6" s="90" t="s">
        <v>234</v>
      </c>
      <c r="H6" s="90" t="s">
        <v>235</v>
      </c>
      <c r="I6" s="90" t="s">
        <v>236</v>
      </c>
      <c r="J6" s="90" t="s">
        <v>237</v>
      </c>
    </row>
    <row r="7" spans="2:10" ht="17.100000000000001" customHeight="1">
      <c r="B7" s="65" t="s">
        <v>14</v>
      </c>
      <c r="C7" s="66">
        <v>31651.776868000001</v>
      </c>
      <c r="D7" s="67">
        <v>38085.474256000001</v>
      </c>
      <c r="E7" s="67">
        <v>45622.537920000002</v>
      </c>
      <c r="F7" s="67">
        <v>53655.516677</v>
      </c>
      <c r="G7" s="67">
        <v>60025.613794999997</v>
      </c>
      <c r="H7" s="67">
        <v>63314.940789</v>
      </c>
      <c r="I7" s="67">
        <v>65503.691963999998</v>
      </c>
      <c r="J7" s="67">
        <v>60865.116733000003</v>
      </c>
    </row>
    <row r="8" spans="2:10" ht="17.100000000000001" customHeight="1">
      <c r="B8" s="65" t="s">
        <v>3</v>
      </c>
      <c r="C8" s="66">
        <v>3094.5132570000001</v>
      </c>
      <c r="D8" s="67">
        <v>2108.7918559999998</v>
      </c>
      <c r="E8" s="67">
        <v>2309.0032649999998</v>
      </c>
      <c r="F8" s="67">
        <v>1371.23696</v>
      </c>
      <c r="G8" s="67">
        <v>1739.176811</v>
      </c>
      <c r="H8" s="67">
        <v>1710.5118689999999</v>
      </c>
      <c r="I8" s="67">
        <v>1397.6356860000001</v>
      </c>
      <c r="J8" s="67">
        <v>907.26777900000002</v>
      </c>
    </row>
    <row r="9" spans="2:10" ht="17.100000000000001" customHeight="1">
      <c r="B9" s="65" t="s">
        <v>60</v>
      </c>
      <c r="C9" s="66">
        <v>4303.1477320000004</v>
      </c>
      <c r="D9" s="67">
        <v>4576.0494909999998</v>
      </c>
      <c r="E9" s="67">
        <v>4347.1097550000004</v>
      </c>
      <c r="F9" s="67">
        <v>4402.9093949999997</v>
      </c>
      <c r="G9" s="67">
        <v>5936.9842140000001</v>
      </c>
      <c r="H9" s="67">
        <v>5108.8856699999997</v>
      </c>
      <c r="I9" s="67">
        <v>5120.4089720000002</v>
      </c>
      <c r="J9" s="67">
        <v>5212.2606089999999</v>
      </c>
    </row>
    <row r="10" spans="2:10" ht="17.100000000000001" customHeight="1">
      <c r="B10" s="65" t="s">
        <v>4</v>
      </c>
      <c r="C10" s="66">
        <v>53093.825422000002</v>
      </c>
      <c r="D10" s="67">
        <v>50326.110556</v>
      </c>
      <c r="E10" s="67">
        <v>47061.271914999998</v>
      </c>
      <c r="F10" s="67">
        <v>41500.904188</v>
      </c>
      <c r="G10" s="67">
        <v>37806.312982000003</v>
      </c>
      <c r="H10" s="67">
        <v>38449.078502999997</v>
      </c>
      <c r="I10" s="67">
        <v>39999.492101999997</v>
      </c>
      <c r="J10" s="67">
        <v>39033.657279999999</v>
      </c>
    </row>
    <row r="11" spans="2:10" ht="17.100000000000001" customHeight="1">
      <c r="B11" s="65" t="s">
        <v>55</v>
      </c>
      <c r="C11" s="66">
        <v>39048.942325000004</v>
      </c>
      <c r="D11" s="67">
        <v>34993.324716000003</v>
      </c>
      <c r="E11" s="67">
        <v>32575.023897999999</v>
      </c>
      <c r="F11" s="67">
        <v>21502.670406000001</v>
      </c>
      <c r="G11" s="67">
        <v>35089.479939999997</v>
      </c>
      <c r="H11" s="67">
        <v>33955.883841000003</v>
      </c>
      <c r="I11" s="67">
        <v>30716.089227</v>
      </c>
      <c r="J11" s="67">
        <v>20032.13596</v>
      </c>
    </row>
    <row r="12" spans="2:10" ht="17.100000000000001" customHeight="1">
      <c r="B12" s="65" t="s">
        <v>89</v>
      </c>
      <c r="C12" s="66">
        <v>2683.240182</v>
      </c>
      <c r="D12" s="67">
        <v>3278.8560940000002</v>
      </c>
      <c r="E12" s="67">
        <v>3525.2937919999999</v>
      </c>
      <c r="F12" s="67">
        <v>2323.5883520000002</v>
      </c>
      <c r="G12" s="67">
        <v>3733.6377849999999</v>
      </c>
      <c r="H12" s="67">
        <v>3286.9668259999999</v>
      </c>
      <c r="I12" s="67">
        <v>3916.769374</v>
      </c>
      <c r="J12" s="67">
        <v>2982.4064170000001</v>
      </c>
    </row>
    <row r="13" spans="2:10" ht="17.100000000000001" customHeight="1">
      <c r="B13" s="65" t="s">
        <v>90</v>
      </c>
      <c r="C13" s="66">
        <v>259603.30046299999</v>
      </c>
      <c r="D13" s="67">
        <v>251513.012865</v>
      </c>
      <c r="E13" s="67">
        <v>252498.08861799998</v>
      </c>
      <c r="F13" s="67">
        <v>245934.59510400001</v>
      </c>
      <c r="G13" s="67">
        <v>247493.71221199998</v>
      </c>
      <c r="H13" s="67">
        <v>248605.08542199997</v>
      </c>
      <c r="I13" s="67">
        <v>249434.27867999999</v>
      </c>
      <c r="J13" s="67">
        <v>243927.101272</v>
      </c>
    </row>
    <row r="14" spans="2:10" ht="17.100000000000001" customHeight="1">
      <c r="B14" s="68" t="s">
        <v>31</v>
      </c>
      <c r="C14" s="66">
        <v>10292.266441999993</v>
      </c>
      <c r="D14" s="67">
        <v>8522.0144749999745</v>
      </c>
      <c r="E14" s="67">
        <v>9708.5123850000091</v>
      </c>
      <c r="F14" s="67">
        <v>7217.638340000005</v>
      </c>
      <c r="G14" s="67">
        <v>7689.1277880000416</v>
      </c>
      <c r="H14" s="67">
        <v>8952.7401350000291</v>
      </c>
      <c r="I14" s="67">
        <v>7675.9038530000253</v>
      </c>
      <c r="J14" s="67">
        <v>6621.5151609999593</v>
      </c>
    </row>
    <row r="15" spans="2:10" ht="17.100000000000001" customHeight="1">
      <c r="B15" s="216" t="s">
        <v>33</v>
      </c>
      <c r="C15" s="217">
        <v>403771.01269100001</v>
      </c>
      <c r="D15" s="218">
        <v>393403.63430899999</v>
      </c>
      <c r="E15" s="218">
        <v>397646.841548</v>
      </c>
      <c r="F15" s="218">
        <v>377909.05942200002</v>
      </c>
      <c r="G15" s="218">
        <v>399514.04552699998</v>
      </c>
      <c r="H15" s="218">
        <v>403384.093055</v>
      </c>
      <c r="I15" s="218">
        <v>403764.26985799999</v>
      </c>
      <c r="J15" s="218">
        <v>379581.46121099999</v>
      </c>
    </row>
    <row r="16" spans="2:10" ht="17.100000000000001" customHeight="1">
      <c r="B16" s="211"/>
      <c r="C16" s="219"/>
      <c r="D16" s="219"/>
      <c r="E16" s="219"/>
      <c r="F16" s="219"/>
      <c r="G16" s="219"/>
      <c r="H16" s="219"/>
      <c r="I16" s="219"/>
      <c r="J16" s="219"/>
    </row>
    <row r="17" spans="2:10" ht="17.100000000000001" customHeight="1">
      <c r="B17" s="65" t="s">
        <v>6</v>
      </c>
      <c r="C17" s="66">
        <v>2080.4210410000001</v>
      </c>
      <c r="D17" s="67">
        <v>1409.933593</v>
      </c>
      <c r="E17" s="67">
        <v>1690.806198</v>
      </c>
      <c r="F17" s="67">
        <v>916.84565999999995</v>
      </c>
      <c r="G17" s="67">
        <v>978.28617399999996</v>
      </c>
      <c r="H17" s="67">
        <v>1346.377718</v>
      </c>
      <c r="I17" s="67">
        <v>989.90148199999999</v>
      </c>
      <c r="J17" s="67">
        <v>641.18765699999994</v>
      </c>
    </row>
    <row r="18" spans="2:10" ht="17.100000000000001" customHeight="1">
      <c r="B18" s="65" t="s">
        <v>60</v>
      </c>
      <c r="C18" s="66">
        <v>2680.1430329999998</v>
      </c>
      <c r="D18" s="67">
        <v>2627.6167740000001</v>
      </c>
      <c r="E18" s="67">
        <v>2993.8991350000001</v>
      </c>
      <c r="F18" s="67">
        <v>2855.6298809999998</v>
      </c>
      <c r="G18" s="67">
        <v>4415.3646870000002</v>
      </c>
      <c r="H18" s="67">
        <v>4019.1597539999998</v>
      </c>
      <c r="I18" s="67">
        <v>3981.3737230000002</v>
      </c>
      <c r="J18" s="67">
        <v>4147.8040449999999</v>
      </c>
    </row>
    <row r="19" spans="2:10" ht="17.100000000000001" customHeight="1">
      <c r="B19" s="65" t="s">
        <v>55</v>
      </c>
      <c r="C19" s="66">
        <v>20264.490698000001</v>
      </c>
      <c r="D19" s="67">
        <v>18523.415998</v>
      </c>
      <c r="E19" s="67">
        <v>17920.311883999999</v>
      </c>
      <c r="F19" s="67">
        <v>11710.037189999999</v>
      </c>
      <c r="G19" s="67">
        <v>20961.651139000001</v>
      </c>
      <c r="H19" s="67">
        <v>23499.762028000001</v>
      </c>
      <c r="I19" s="67">
        <v>21931.497089</v>
      </c>
      <c r="J19" s="67">
        <v>9652.4498519999997</v>
      </c>
    </row>
    <row r="20" spans="2:10" ht="17.100000000000001" customHeight="1">
      <c r="B20" s="65" t="s">
        <v>7</v>
      </c>
      <c r="C20" s="66">
        <v>5407.7231389999997</v>
      </c>
      <c r="D20" s="67">
        <v>5286.0831959999996</v>
      </c>
      <c r="E20" s="67">
        <v>8186.5631940000003</v>
      </c>
      <c r="F20" s="67">
        <v>5351.5634410000002</v>
      </c>
      <c r="G20" s="67">
        <v>9107.5620679999993</v>
      </c>
      <c r="H20" s="67">
        <v>8208.0962650000001</v>
      </c>
      <c r="I20" s="67">
        <v>19572.560513</v>
      </c>
      <c r="J20" s="67">
        <v>17508.968838000001</v>
      </c>
    </row>
    <row r="21" spans="2:10" ht="17.100000000000001" customHeight="1">
      <c r="B21" s="65" t="s">
        <v>8</v>
      </c>
      <c r="C21" s="66">
        <v>262712.06568500004</v>
      </c>
      <c r="D21" s="67">
        <v>260825.631402</v>
      </c>
      <c r="E21" s="67">
        <v>261328.898992</v>
      </c>
      <c r="F21" s="67">
        <v>254466.036674</v>
      </c>
      <c r="G21" s="67">
        <v>261007.87432599999</v>
      </c>
      <c r="H21" s="67">
        <v>259974.95955300002</v>
      </c>
      <c r="I21" s="67">
        <v>261944.40607299999</v>
      </c>
      <c r="J21" s="67">
        <v>255014.63225599998</v>
      </c>
    </row>
    <row r="22" spans="2:10" ht="17.100000000000001" customHeight="1">
      <c r="B22" s="65" t="s">
        <v>11</v>
      </c>
      <c r="C22" s="66">
        <v>71332.316114000001</v>
      </c>
      <c r="D22" s="67">
        <v>67241.336068999997</v>
      </c>
      <c r="E22" s="67">
        <v>65855.100720000002</v>
      </c>
      <c r="F22" s="67">
        <v>66227.250235</v>
      </c>
      <c r="G22" s="67">
        <v>66499.425296999994</v>
      </c>
      <c r="H22" s="67">
        <v>69289.472704</v>
      </c>
      <c r="I22" s="67">
        <v>60285.643422000001</v>
      </c>
      <c r="J22" s="67">
        <v>56259.369692</v>
      </c>
    </row>
    <row r="23" spans="2:10" ht="17.100000000000001" customHeight="1">
      <c r="B23" s="65" t="s">
        <v>9</v>
      </c>
      <c r="C23" s="66">
        <v>6383.116387</v>
      </c>
      <c r="D23" s="67">
        <v>5607.844462</v>
      </c>
      <c r="E23" s="67">
        <v>5556.3293299999996</v>
      </c>
      <c r="F23" s="67">
        <v>5572.3442249999998</v>
      </c>
      <c r="G23" s="67">
        <v>5499.3857019999996</v>
      </c>
      <c r="H23" s="67">
        <v>5423.9697569999998</v>
      </c>
      <c r="I23" s="67">
        <v>4863.5808770000003</v>
      </c>
      <c r="J23" s="67">
        <v>7290.1828459999997</v>
      </c>
    </row>
    <row r="24" spans="2:10" ht="17.100000000000001" customHeight="1" collapsed="1">
      <c r="B24" s="68" t="s">
        <v>5</v>
      </c>
      <c r="C24" s="66">
        <v>7100.2596839999314</v>
      </c>
      <c r="D24" s="67">
        <v>6886.5355679999921</v>
      </c>
      <c r="E24" s="67">
        <v>8914.921003000054</v>
      </c>
      <c r="F24" s="67">
        <v>6641.2986229999806</v>
      </c>
      <c r="G24" s="67">
        <v>7423.4351950000273</v>
      </c>
      <c r="H24" s="67">
        <v>8575.5907329999609</v>
      </c>
      <c r="I24" s="67">
        <v>7466.8122390000499</v>
      </c>
      <c r="J24" s="67">
        <v>6252.8307170000044</v>
      </c>
    </row>
    <row r="25" spans="2:10" ht="17.100000000000001" customHeight="1">
      <c r="B25" s="216" t="s">
        <v>34</v>
      </c>
      <c r="C25" s="217">
        <v>377960.53578099998</v>
      </c>
      <c r="D25" s="218">
        <v>368408.397062</v>
      </c>
      <c r="E25" s="218">
        <v>372446.830456</v>
      </c>
      <c r="F25" s="218">
        <v>353741.00592899998</v>
      </c>
      <c r="G25" s="218">
        <v>375892.98458799999</v>
      </c>
      <c r="H25" s="218">
        <v>380337.38851199998</v>
      </c>
      <c r="I25" s="218">
        <v>381035.775418</v>
      </c>
      <c r="J25" s="218">
        <v>356767.425903</v>
      </c>
    </row>
    <row r="26" spans="2:10" ht="7.5" customHeight="1">
      <c r="B26" s="211"/>
      <c r="C26" s="219"/>
      <c r="D26" s="219"/>
      <c r="E26" s="219"/>
      <c r="F26" s="219"/>
      <c r="G26" s="219"/>
      <c r="H26" s="219"/>
      <c r="I26" s="219"/>
      <c r="J26" s="219"/>
    </row>
    <row r="27" spans="2:10" ht="17.100000000000001" customHeight="1" collapsed="1">
      <c r="B27" s="65" t="s">
        <v>15</v>
      </c>
      <c r="C27" s="66">
        <v>25807.482423999998</v>
      </c>
      <c r="D27" s="67">
        <v>24992.630189</v>
      </c>
      <c r="E27" s="67">
        <v>25197.404062000001</v>
      </c>
      <c r="F27" s="67">
        <v>24165.446488000001</v>
      </c>
      <c r="G27" s="67">
        <v>23618.453909</v>
      </c>
      <c r="H27" s="67">
        <v>23044.097506000002</v>
      </c>
      <c r="I27" s="67">
        <v>22726.295044000002</v>
      </c>
      <c r="J27" s="67">
        <v>22811.720506999998</v>
      </c>
    </row>
    <row r="28" spans="2:10" s="149" customFormat="1" ht="17.100000000000001" customHeight="1">
      <c r="B28" s="148" t="s">
        <v>206</v>
      </c>
      <c r="C28" s="114">
        <v>3473.9104809999999</v>
      </c>
      <c r="D28" s="99">
        <v>2729.9318400000002</v>
      </c>
      <c r="E28" s="99">
        <v>2732.5403470000001</v>
      </c>
      <c r="F28" s="99">
        <v>1987.0313719999999</v>
      </c>
      <c r="G28" s="99">
        <v>1987.140441</v>
      </c>
      <c r="H28" s="99">
        <v>1985.2541100000001</v>
      </c>
      <c r="I28" s="99">
        <v>1985.3486849999999</v>
      </c>
      <c r="J28" s="99">
        <v>1984.758581</v>
      </c>
    </row>
    <row r="29" spans="2:10" ht="17.100000000000001" customHeight="1">
      <c r="B29" s="68" t="s">
        <v>16</v>
      </c>
      <c r="C29" s="66">
        <v>3</v>
      </c>
      <c r="D29" s="67">
        <v>3</v>
      </c>
      <c r="E29" s="67">
        <v>3</v>
      </c>
      <c r="F29" s="67">
        <v>3</v>
      </c>
      <c r="G29" s="67">
        <v>3</v>
      </c>
      <c r="H29" s="67">
        <v>3</v>
      </c>
      <c r="I29" s="67">
        <v>2</v>
      </c>
      <c r="J29" s="67">
        <v>2</v>
      </c>
    </row>
    <row r="30" spans="2:10" ht="17.100000000000001" customHeight="1">
      <c r="B30" s="216" t="s">
        <v>36</v>
      </c>
      <c r="C30" s="217">
        <v>25810.476881999999</v>
      </c>
      <c r="D30" s="218">
        <v>24995.237215000001</v>
      </c>
      <c r="E30" s="218">
        <v>25200.011087999999</v>
      </c>
      <c r="F30" s="218">
        <v>24168.053512999999</v>
      </c>
      <c r="G30" s="218">
        <v>23621.060935000001</v>
      </c>
      <c r="H30" s="218">
        <v>23046.704532</v>
      </c>
      <c r="I30" s="218">
        <v>22728.494424</v>
      </c>
      <c r="J30" s="218">
        <v>22814.035317000002</v>
      </c>
    </row>
    <row r="31" spans="2:10" ht="7.5" customHeight="1">
      <c r="B31" s="211"/>
      <c r="C31" s="220"/>
      <c r="D31" s="220"/>
      <c r="E31" s="220"/>
      <c r="F31" s="220"/>
      <c r="G31" s="220"/>
      <c r="H31" s="220"/>
      <c r="I31" s="220"/>
      <c r="J31" s="220"/>
    </row>
    <row r="32" spans="2:10" ht="17.100000000000001" customHeight="1">
      <c r="B32" s="216" t="s">
        <v>35</v>
      </c>
      <c r="C32" s="217">
        <v>403771.01266299997</v>
      </c>
      <c r="D32" s="218">
        <v>393403.63427699998</v>
      </c>
      <c r="E32" s="218">
        <v>397646.84154399997</v>
      </c>
      <c r="F32" s="218">
        <v>377909.059442</v>
      </c>
      <c r="G32" s="218">
        <v>399514.04552300001</v>
      </c>
      <c r="H32" s="218">
        <v>403384.09304399998</v>
      </c>
      <c r="I32" s="218">
        <v>403764.26984199998</v>
      </c>
      <c r="J32" s="218">
        <v>379581.46122</v>
      </c>
    </row>
  </sheetData>
  <phoneticPr fontId="3" type="noConversion"/>
  <hyperlinks>
    <hyperlink ref="B2" location="'Table of Contents'!A1" display="GO BACK TO TABLE OF CONTENTS" xr:uid="{00000000-0004-0000-0400-000000000000}"/>
  </hyperlinks>
  <pageMargins left="0.25" right="0.25" top="0.75" bottom="0.75" header="0.3" footer="0.3"/>
  <pageSetup paperSize="9" scale="80" orientation="landscape" r:id="rId1"/>
  <headerFooter alignWithMargins="0">
    <oddHeader>&amp;F</oddHead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9286"/>
    <pageSetUpPr fitToPage="1"/>
  </sheetPr>
  <dimension ref="B2:J25"/>
  <sheetViews>
    <sheetView showGridLines="0" zoomScale="110" zoomScaleNormal="110" workbookViewId="0"/>
  </sheetViews>
  <sheetFormatPr defaultColWidth="9.109375" defaultRowHeight="13.2"/>
  <cols>
    <col min="1" max="1" width="1.88671875" style="5" customWidth="1"/>
    <col min="2" max="2" width="43.109375" style="5" customWidth="1"/>
    <col min="3" max="10" width="15.44140625" style="5" customWidth="1"/>
    <col min="11" max="11" width="12.33203125" style="5" bestFit="1" customWidth="1"/>
    <col min="12" max="12" width="13.5546875" style="5" bestFit="1" customWidth="1"/>
    <col min="13" max="13" width="11.88671875" style="5" customWidth="1"/>
    <col min="14" max="14" width="12.33203125" style="5" bestFit="1" customWidth="1"/>
    <col min="15" max="15" width="13.5546875" style="5" bestFit="1" customWidth="1"/>
    <col min="16" max="16384" width="9.109375" style="5"/>
  </cols>
  <sheetData>
    <row r="2" spans="2:10" s="4" customFormat="1" ht="17.100000000000001" customHeight="1" thickBot="1">
      <c r="B2" s="145" t="s">
        <v>48</v>
      </c>
      <c r="D2" s="27"/>
      <c r="E2" s="27"/>
      <c r="G2" s="27"/>
      <c r="H2" s="27"/>
      <c r="I2" s="27"/>
      <c r="J2" s="27"/>
    </row>
    <row r="3" spans="2:10" s="4" customFormat="1" ht="17.100000000000001" customHeight="1">
      <c r="B3" s="5"/>
      <c r="D3" s="27"/>
      <c r="E3" s="27"/>
      <c r="G3" s="27"/>
      <c r="H3" s="27"/>
      <c r="I3" s="27"/>
      <c r="J3" s="27"/>
    </row>
    <row r="4" spans="2:10" ht="17.100000000000001" customHeight="1">
      <c r="B4" s="17" t="s">
        <v>262</v>
      </c>
      <c r="C4" s="7"/>
      <c r="D4" s="8"/>
      <c r="E4" s="8"/>
      <c r="F4" s="8"/>
      <c r="G4" s="8"/>
      <c r="H4" s="8"/>
      <c r="I4" s="8"/>
      <c r="J4" s="8"/>
    </row>
    <row r="5" spans="2:10" s="10" customFormat="1" ht="17.100000000000001" customHeight="1">
      <c r="B5" s="120"/>
      <c r="C5" s="221"/>
      <c r="D5" s="115"/>
      <c r="E5" s="115"/>
      <c r="F5" s="115"/>
      <c r="G5" s="115"/>
      <c r="H5" s="115"/>
      <c r="I5" s="115"/>
      <c r="J5" s="115"/>
    </row>
    <row r="6" spans="2:10" s="10" customFormat="1" ht="17.100000000000001" customHeight="1">
      <c r="B6" s="121" t="s">
        <v>52</v>
      </c>
      <c r="C6" s="123" t="s">
        <v>230</v>
      </c>
      <c r="D6" s="124" t="s">
        <v>231</v>
      </c>
      <c r="E6" s="124" t="s">
        <v>232</v>
      </c>
      <c r="F6" s="123" t="s">
        <v>233</v>
      </c>
      <c r="G6" s="124" t="s">
        <v>234</v>
      </c>
      <c r="H6" s="124" t="s">
        <v>235</v>
      </c>
      <c r="I6" s="124" t="s">
        <v>236</v>
      </c>
      <c r="J6" s="124" t="s">
        <v>237</v>
      </c>
    </row>
    <row r="7" spans="2:10" s="10" customFormat="1" ht="17.100000000000001" customHeight="1">
      <c r="B7" s="122" t="s">
        <v>93</v>
      </c>
      <c r="C7" s="66">
        <v>155088.21090199999</v>
      </c>
      <c r="D7" s="125">
        <v>153485.345333</v>
      </c>
      <c r="E7" s="125">
        <v>151874.22831899999</v>
      </c>
      <c r="F7" s="125">
        <v>151078.03355399999</v>
      </c>
      <c r="G7" s="125">
        <v>151154.34812099999</v>
      </c>
      <c r="H7" s="125">
        <v>150706.44078599999</v>
      </c>
      <c r="I7" s="125">
        <v>150643.97405799999</v>
      </c>
      <c r="J7" s="125">
        <v>150762.33300399999</v>
      </c>
    </row>
    <row r="8" spans="2:10" s="10" customFormat="1" ht="17.100000000000001" customHeight="1">
      <c r="B8" s="122" t="s">
        <v>61</v>
      </c>
      <c r="C8" s="66">
        <v>8431.5700419999994</v>
      </c>
      <c r="D8" s="125">
        <v>8564.4418289999994</v>
      </c>
      <c r="E8" s="125">
        <v>8739.8224599999994</v>
      </c>
      <c r="F8" s="125">
        <v>9027.6475129999999</v>
      </c>
      <c r="G8" s="125">
        <v>9561.8202211299995</v>
      </c>
      <c r="H8" s="125">
        <v>9875.7784630000006</v>
      </c>
      <c r="I8" s="125">
        <v>10041.518667</v>
      </c>
      <c r="J8" s="125">
        <v>10231.848680999999</v>
      </c>
    </row>
    <row r="9" spans="2:10" s="10" customFormat="1" ht="17.100000000000001" customHeight="1">
      <c r="B9" s="122" t="s">
        <v>83</v>
      </c>
      <c r="C9" s="66">
        <v>78217.639044733995</v>
      </c>
      <c r="D9" s="125">
        <v>78231.363456093604</v>
      </c>
      <c r="E9" s="125">
        <v>77555.562916395982</v>
      </c>
      <c r="F9" s="125">
        <v>77211.32932095362</v>
      </c>
      <c r="G9" s="125">
        <v>79699.992896230309</v>
      </c>
      <c r="H9" s="125">
        <v>79493.133056586012</v>
      </c>
      <c r="I9" s="125">
        <v>79418.72576381141</v>
      </c>
      <c r="J9" s="125">
        <v>79084.999420874374</v>
      </c>
    </row>
    <row r="10" spans="2:10" s="10" customFormat="1" ht="17.100000000000001" customHeight="1">
      <c r="B10" s="113" t="s">
        <v>134</v>
      </c>
      <c r="C10" s="114">
        <v>8094.0818387500003</v>
      </c>
      <c r="D10" s="115">
        <v>8154.2360143599999</v>
      </c>
      <c r="E10" s="115">
        <v>8257.7408631099988</v>
      </c>
      <c r="F10" s="115">
        <v>8368.7991256400001</v>
      </c>
      <c r="G10" s="115">
        <v>8620.9966879900003</v>
      </c>
      <c r="H10" s="115">
        <v>8691.1344724099999</v>
      </c>
      <c r="I10" s="115">
        <v>8892.1698328600014</v>
      </c>
      <c r="J10" s="115">
        <v>8962.0049120000003</v>
      </c>
    </row>
    <row r="11" spans="2:10" s="10" customFormat="1" ht="17.100000000000001" customHeight="1">
      <c r="B11" s="113" t="s">
        <v>135</v>
      </c>
      <c r="C11" s="114">
        <v>64332.49586599398</v>
      </c>
      <c r="D11" s="115">
        <v>64171.18815373363</v>
      </c>
      <c r="E11" s="115">
        <v>63409.473663285913</v>
      </c>
      <c r="F11" s="115">
        <v>62806.720970313516</v>
      </c>
      <c r="G11" s="115">
        <v>65089.369365240309</v>
      </c>
      <c r="H11" s="115">
        <v>64671.058333176014</v>
      </c>
      <c r="I11" s="115">
        <v>64325.183993951418</v>
      </c>
      <c r="J11" s="115">
        <v>63885.699535594402</v>
      </c>
    </row>
    <row r="12" spans="2:10" s="10" customFormat="1" ht="17.100000000000001" customHeight="1">
      <c r="B12" s="222" t="s">
        <v>64</v>
      </c>
      <c r="C12" s="217">
        <v>241737.41998873401</v>
      </c>
      <c r="D12" s="223">
        <v>240281.15061809361</v>
      </c>
      <c r="E12" s="223">
        <v>238169.61369539596</v>
      </c>
      <c r="F12" s="223">
        <v>237317.0103879536</v>
      </c>
      <c r="G12" s="223">
        <v>240416.16123836031</v>
      </c>
      <c r="H12" s="223">
        <v>240075.35230558598</v>
      </c>
      <c r="I12" s="223">
        <v>240104.2184888114</v>
      </c>
      <c r="J12" s="223">
        <v>240079.18110587436</v>
      </c>
    </row>
    <row r="13" spans="2:10" s="10" customFormat="1" ht="17.100000000000001" customHeight="1">
      <c r="B13" s="120"/>
      <c r="C13" s="221"/>
      <c r="D13" s="221"/>
      <c r="E13" s="221"/>
      <c r="F13" s="221"/>
      <c r="G13" s="221"/>
      <c r="H13" s="221"/>
      <c r="I13" s="221"/>
      <c r="J13" s="221"/>
    </row>
    <row r="14" spans="2:10" s="10" customFormat="1" ht="17.100000000000001" customHeight="1">
      <c r="B14" s="122" t="s">
        <v>104</v>
      </c>
      <c r="C14" s="66">
        <v>24220.75076498001</v>
      </c>
      <c r="D14" s="125">
        <v>19379.245081980011</v>
      </c>
      <c r="E14" s="125">
        <v>21878.348856940007</v>
      </c>
      <c r="F14" s="125">
        <v>16128.68920054999</v>
      </c>
      <c r="G14" s="125">
        <v>18191.57830153999</v>
      </c>
      <c r="H14" s="125">
        <v>18658.533170809991</v>
      </c>
      <c r="I14" s="125">
        <v>19667.005827429995</v>
      </c>
      <c r="J14" s="125">
        <v>15208.554870950009</v>
      </c>
    </row>
    <row r="15" spans="2:10" s="10" customFormat="1" ht="20.399999999999999">
      <c r="B15" s="222" t="s">
        <v>88</v>
      </c>
      <c r="C15" s="217">
        <v>265958.17075371405</v>
      </c>
      <c r="D15" s="223">
        <v>259660.39570007363</v>
      </c>
      <c r="E15" s="223">
        <v>260047.96255233599</v>
      </c>
      <c r="F15" s="223">
        <v>253445.6995885036</v>
      </c>
      <c r="G15" s="223">
        <v>258607.7395399003</v>
      </c>
      <c r="H15" s="223">
        <v>258733.88547639598</v>
      </c>
      <c r="I15" s="223">
        <v>259771.22431624139</v>
      </c>
      <c r="J15" s="223">
        <v>255287.73597682436</v>
      </c>
    </row>
    <row r="16" spans="2:10" s="10" customFormat="1" ht="17.100000000000001" customHeight="1">
      <c r="B16" s="120"/>
      <c r="C16" s="221"/>
      <c r="D16" s="221"/>
      <c r="E16" s="221"/>
      <c r="F16" s="221"/>
      <c r="G16" s="221"/>
      <c r="H16" s="221"/>
      <c r="I16" s="221"/>
      <c r="J16" s="221"/>
    </row>
    <row r="17" spans="2:10" s="10" customFormat="1" ht="17.100000000000001" customHeight="1">
      <c r="B17" s="122" t="s">
        <v>56</v>
      </c>
      <c r="C17" s="66">
        <v>-4859.6559790000001</v>
      </c>
      <c r="D17" s="125">
        <v>-6645.7589738099996</v>
      </c>
      <c r="E17" s="125">
        <v>-6004.7678480000004</v>
      </c>
      <c r="F17" s="125">
        <v>-5909.2376019499998</v>
      </c>
      <c r="G17" s="125">
        <v>-9398.4485349999995</v>
      </c>
      <c r="H17" s="125">
        <v>-8360.3237960000006</v>
      </c>
      <c r="I17" s="125">
        <v>-8494.4465020000007</v>
      </c>
      <c r="J17" s="125">
        <v>-9334.9855199999984</v>
      </c>
    </row>
    <row r="18" spans="2:10" s="10" customFormat="1" ht="17.100000000000001" customHeight="1">
      <c r="B18" s="122" t="s">
        <v>63</v>
      </c>
      <c r="C18" s="66">
        <v>1495.2143125132</v>
      </c>
      <c r="D18" s="125">
        <v>1501.62386080793</v>
      </c>
      <c r="E18" s="125">
        <v>1545.10608640545</v>
      </c>
      <c r="F18" s="125">
        <v>1601.8668821235299</v>
      </c>
      <c r="G18" s="125">
        <v>1715.57879270428</v>
      </c>
      <c r="H18" s="125">
        <v>1768.4762581369</v>
      </c>
      <c r="I18" s="125">
        <v>1842.4992350170501</v>
      </c>
      <c r="J18" s="125">
        <v>2025.6491853980701</v>
      </c>
    </row>
    <row r="19" spans="2:10" s="10" customFormat="1" ht="17.100000000000001" customHeight="1">
      <c r="B19" s="222" t="s">
        <v>91</v>
      </c>
      <c r="C19" s="217">
        <v>259603.30046220083</v>
      </c>
      <c r="D19" s="223">
        <v>251513.01286545568</v>
      </c>
      <c r="E19" s="223">
        <v>252498.08861793054</v>
      </c>
      <c r="F19" s="223">
        <v>245934.59510443007</v>
      </c>
      <c r="G19" s="223">
        <v>247493.71221219603</v>
      </c>
      <c r="H19" s="223">
        <v>248605.08542225906</v>
      </c>
      <c r="I19" s="223">
        <v>249434.27857922434</v>
      </c>
      <c r="J19" s="223">
        <v>243927.10127142631</v>
      </c>
    </row>
    <row r="20" spans="2:10" s="10" customFormat="1" ht="17.100000000000001" customHeight="1">
      <c r="B20" s="221"/>
      <c r="C20" s="221"/>
      <c r="D20" s="221"/>
      <c r="E20" s="221"/>
      <c r="F20" s="221"/>
      <c r="G20" s="221"/>
      <c r="H20" s="221"/>
      <c r="I20" s="221"/>
      <c r="J20" s="221"/>
    </row>
    <row r="21" spans="2:10" s="10" customFormat="1" ht="17.100000000000001" customHeight="1">
      <c r="B21" s="122" t="s">
        <v>130</v>
      </c>
      <c r="C21" s="66">
        <v>160370.65268299999</v>
      </c>
      <c r="D21" s="125">
        <v>158878.45042000001</v>
      </c>
      <c r="E21" s="125">
        <v>157436.19485</v>
      </c>
      <c r="F21" s="125">
        <v>156904.03600200001</v>
      </c>
      <c r="G21" s="125">
        <v>157557.63100600001</v>
      </c>
      <c r="H21" s="125">
        <v>157370.824123</v>
      </c>
      <c r="I21" s="125">
        <v>157485.93466999999</v>
      </c>
      <c r="J21" s="125">
        <v>157782.16018499999</v>
      </c>
    </row>
    <row r="22" spans="2:10" s="10" customFormat="1" ht="17.100000000000001" customHeight="1">
      <c r="B22" s="122" t="s">
        <v>131</v>
      </c>
      <c r="C22" s="66">
        <v>16116.934294999999</v>
      </c>
      <c r="D22" s="125">
        <v>16238.347331999999</v>
      </c>
      <c r="E22" s="125">
        <v>16304.583418</v>
      </c>
      <c r="F22" s="125">
        <v>16533.927834999999</v>
      </c>
      <c r="G22" s="125">
        <v>16615.347535000001</v>
      </c>
      <c r="H22" s="125">
        <v>16853.070711</v>
      </c>
      <c r="I22" s="125">
        <v>17025.499768000001</v>
      </c>
      <c r="J22" s="125">
        <v>16980.337152</v>
      </c>
    </row>
    <row r="23" spans="2:10" s="10" customFormat="1" ht="17.100000000000001" customHeight="1">
      <c r="B23" s="122" t="s">
        <v>132</v>
      </c>
      <c r="C23" s="66">
        <v>87546.850760000001</v>
      </c>
      <c r="D23" s="125">
        <v>82696.610610999996</v>
      </c>
      <c r="E23" s="125">
        <v>83959.077596999996</v>
      </c>
      <c r="F23" s="125">
        <v>77744.039715000006</v>
      </c>
      <c r="G23" s="125">
        <v>81724.97408</v>
      </c>
      <c r="H23" s="125">
        <v>81828.333960000004</v>
      </c>
      <c r="I23" s="125">
        <v>82561.272398999994</v>
      </c>
      <c r="J23" s="125">
        <v>77709.959696000005</v>
      </c>
    </row>
    <row r="24" spans="2:10" s="10" customFormat="1" ht="17.100000000000001" customHeight="1">
      <c r="B24" s="122" t="s">
        <v>133</v>
      </c>
      <c r="C24" s="66">
        <v>-4431.1372760000004</v>
      </c>
      <c r="D24" s="125">
        <v>-6300.3954979999999</v>
      </c>
      <c r="E24" s="125">
        <v>-5201.7672469999998</v>
      </c>
      <c r="F24" s="125">
        <v>-5247.4084469999998</v>
      </c>
      <c r="G24" s="125">
        <v>-8404.240409</v>
      </c>
      <c r="H24" s="125">
        <v>-7447.1433720000005</v>
      </c>
      <c r="I24" s="125">
        <v>-7638.4281579999997</v>
      </c>
      <c r="J24" s="125">
        <v>-8545.3557619999992</v>
      </c>
    </row>
    <row r="25" spans="2:10" s="10" customFormat="1" ht="17.100000000000001" customHeight="1">
      <c r="B25" s="224" t="s">
        <v>91</v>
      </c>
      <c r="C25" s="217">
        <v>259603.30046200001</v>
      </c>
      <c r="D25" s="223">
        <v>251513.01286500003</v>
      </c>
      <c r="E25" s="223">
        <v>252498.08861799998</v>
      </c>
      <c r="F25" s="223">
        <v>245934.59510500004</v>
      </c>
      <c r="G25" s="223">
        <v>247493.71221200001</v>
      </c>
      <c r="H25" s="223">
        <v>248605.085422</v>
      </c>
      <c r="I25" s="223">
        <v>249434.27867899998</v>
      </c>
      <c r="J25" s="223">
        <v>243927.10127099999</v>
      </c>
    </row>
  </sheetData>
  <hyperlinks>
    <hyperlink ref="B2" location="'Table of Contents'!A1" display="GO BACK TO TABLE OF CONTENTS" xr:uid="{00000000-0004-0000-0500-000000000000}"/>
  </hyperlinks>
  <pageMargins left="0.25" right="0.25" top="0.75" bottom="0.75" header="0.3" footer="0.3"/>
  <pageSetup scale="74"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9286"/>
    <pageSetUpPr fitToPage="1"/>
  </sheetPr>
  <dimension ref="B2:J27"/>
  <sheetViews>
    <sheetView showGridLines="0" zoomScale="110" zoomScaleNormal="110" workbookViewId="0"/>
  </sheetViews>
  <sheetFormatPr defaultColWidth="9.109375" defaultRowHeight="13.2"/>
  <cols>
    <col min="1" max="1" width="1.88671875" style="5" customWidth="1"/>
    <col min="2" max="2" width="34.33203125" style="5" bestFit="1" customWidth="1"/>
    <col min="3" max="10" width="15.44140625" style="5" customWidth="1"/>
    <col min="11" max="11" width="12.6640625" style="5" bestFit="1" customWidth="1"/>
    <col min="12" max="18" width="12.6640625" style="5" customWidth="1"/>
    <col min="19" max="16384" width="9.109375" style="5"/>
  </cols>
  <sheetData>
    <row r="2" spans="2:10" s="4" customFormat="1" ht="17.100000000000001" customHeight="1" thickBot="1">
      <c r="B2" s="145" t="s">
        <v>48</v>
      </c>
    </row>
    <row r="3" spans="2:10" s="4" customFormat="1" ht="17.100000000000001" customHeight="1">
      <c r="B3" s="5"/>
    </row>
    <row r="4" spans="2:10" ht="17.100000000000001" customHeight="1">
      <c r="B4" s="17" t="s">
        <v>8</v>
      </c>
      <c r="C4" s="7"/>
      <c r="D4" s="7"/>
      <c r="E4" s="7"/>
      <c r="F4" s="8"/>
      <c r="G4" s="8"/>
      <c r="H4" s="8"/>
      <c r="I4" s="8"/>
      <c r="J4" s="8"/>
    </row>
    <row r="5" spans="2:10" s="26" customFormat="1" ht="17.100000000000001" customHeight="1">
      <c r="B5" s="100"/>
      <c r="C5" s="101"/>
      <c r="D5" s="101"/>
      <c r="E5" s="101"/>
      <c r="F5" s="99"/>
      <c r="G5" s="99"/>
      <c r="H5" s="99"/>
      <c r="I5" s="99"/>
      <c r="J5" s="99"/>
    </row>
    <row r="6" spans="2:10" s="10" customFormat="1" ht="17.100000000000001" customHeight="1">
      <c r="B6" s="121" t="s">
        <v>52</v>
      </c>
      <c r="C6" s="126" t="s">
        <v>230</v>
      </c>
      <c r="D6" s="126" t="s">
        <v>231</v>
      </c>
      <c r="E6" s="126" t="s">
        <v>232</v>
      </c>
      <c r="F6" s="126" t="s">
        <v>233</v>
      </c>
      <c r="G6" s="126" t="s">
        <v>234</v>
      </c>
      <c r="H6" s="126" t="s">
        <v>235</v>
      </c>
      <c r="I6" s="126" t="s">
        <v>236</v>
      </c>
      <c r="J6" s="126" t="s">
        <v>237</v>
      </c>
    </row>
    <row r="7" spans="2:10" s="10" customFormat="1" ht="17.100000000000001" customHeight="1">
      <c r="B7" s="122" t="s">
        <v>87</v>
      </c>
      <c r="C7" s="66">
        <v>92079.821876000002</v>
      </c>
      <c r="D7" s="67">
        <v>90230.900317000007</v>
      </c>
      <c r="E7" s="67">
        <v>92139.012000999996</v>
      </c>
      <c r="F7" s="67">
        <v>99947.921294999993</v>
      </c>
      <c r="G7" s="67">
        <v>98817.400674000004</v>
      </c>
      <c r="H7" s="67">
        <v>104824.875031</v>
      </c>
      <c r="I7" s="67">
        <v>112014.07670400001</v>
      </c>
      <c r="J7" s="67">
        <v>122030.449511</v>
      </c>
    </row>
    <row r="8" spans="2:10" s="10" customFormat="1" ht="17.100000000000001" customHeight="1">
      <c r="B8" s="122" t="s">
        <v>58</v>
      </c>
      <c r="C8" s="66">
        <v>103580.167975</v>
      </c>
      <c r="D8" s="67">
        <v>103350.024405</v>
      </c>
      <c r="E8" s="67">
        <v>100321.211541</v>
      </c>
      <c r="F8" s="67">
        <v>100943.373324</v>
      </c>
      <c r="G8" s="67">
        <v>99967.913558999993</v>
      </c>
      <c r="H8" s="67">
        <v>101455.928321</v>
      </c>
      <c r="I8" s="67">
        <v>100890.474298</v>
      </c>
      <c r="J8" s="67">
        <v>100396.66159</v>
      </c>
    </row>
    <row r="9" spans="2:10" s="10" customFormat="1" ht="17.100000000000001" customHeight="1">
      <c r="B9" s="122" t="s">
        <v>59</v>
      </c>
      <c r="C9" s="66">
        <v>65255.260538000002</v>
      </c>
      <c r="D9" s="67">
        <v>65019.565472000002</v>
      </c>
      <c r="E9" s="67">
        <v>66806.959038000001</v>
      </c>
      <c r="F9" s="67">
        <v>51728.276207000003</v>
      </c>
      <c r="G9" s="67">
        <v>59325.725942999998</v>
      </c>
      <c r="H9" s="67">
        <v>51452.294000000002</v>
      </c>
      <c r="I9" s="67">
        <v>46833.563969000003</v>
      </c>
      <c r="J9" s="67">
        <v>30096.106366</v>
      </c>
    </row>
    <row r="10" spans="2:10" s="10" customFormat="1" ht="17.100000000000001" customHeight="1">
      <c r="B10" s="122" t="s">
        <v>5</v>
      </c>
      <c r="C10" s="66">
        <v>1796.815296</v>
      </c>
      <c r="D10" s="67">
        <v>2225.141208</v>
      </c>
      <c r="E10" s="67">
        <v>2061.7164120000002</v>
      </c>
      <c r="F10" s="67">
        <v>1846.4658480000001</v>
      </c>
      <c r="G10" s="67">
        <v>2896.8341500000001</v>
      </c>
      <c r="H10" s="67">
        <v>2241.8622009999999</v>
      </c>
      <c r="I10" s="67">
        <v>2206.2911020000001</v>
      </c>
      <c r="J10" s="67">
        <v>2491.4147889999999</v>
      </c>
    </row>
    <row r="11" spans="2:10" s="10" customFormat="1" ht="17.100000000000001" customHeight="1">
      <c r="B11" s="224" t="s">
        <v>51</v>
      </c>
      <c r="C11" s="217">
        <v>262712.06568500004</v>
      </c>
      <c r="D11" s="218">
        <v>260825.631402</v>
      </c>
      <c r="E11" s="218">
        <v>261328.898992</v>
      </c>
      <c r="F11" s="218">
        <v>254466.036674</v>
      </c>
      <c r="G11" s="218">
        <v>261007.87432599999</v>
      </c>
      <c r="H11" s="218">
        <v>259974.95955300002</v>
      </c>
      <c r="I11" s="218">
        <v>261944.40607299999</v>
      </c>
      <c r="J11" s="218">
        <v>255014.63225599998</v>
      </c>
    </row>
    <row r="12" spans="2:10" s="10" customFormat="1" ht="17.100000000000001" customHeight="1">
      <c r="B12" s="194"/>
      <c r="C12" s="194"/>
      <c r="D12" s="194"/>
      <c r="E12" s="194"/>
      <c r="F12" s="194"/>
      <c r="G12" s="194"/>
      <c r="H12" s="194"/>
      <c r="I12" s="194"/>
      <c r="J12" s="194"/>
    </row>
    <row r="13" spans="2:10" s="10" customFormat="1" ht="17.100000000000001" customHeight="1">
      <c r="B13" s="252" t="s">
        <v>198</v>
      </c>
      <c r="C13" s="194"/>
      <c r="D13" s="194"/>
      <c r="E13" s="194"/>
      <c r="F13" s="194"/>
      <c r="G13" s="194"/>
      <c r="H13" s="194"/>
      <c r="I13" s="194"/>
      <c r="J13" s="194"/>
    </row>
    <row r="14" spans="2:10" s="10" customFormat="1" ht="17.100000000000001" customHeight="1">
      <c r="B14" s="122" t="s">
        <v>87</v>
      </c>
      <c r="C14" s="66">
        <v>81034.359001719975</v>
      </c>
      <c r="D14" s="67">
        <v>81141.258356319988</v>
      </c>
      <c r="E14" s="67">
        <v>82356.305662269995</v>
      </c>
      <c r="F14" s="67">
        <v>91612.061370189971</v>
      </c>
      <c r="G14" s="67">
        <v>89592.797891019989</v>
      </c>
      <c r="H14" s="67">
        <v>96812.685096889982</v>
      </c>
      <c r="I14" s="67">
        <v>102866.74582599</v>
      </c>
      <c r="J14" s="67">
        <v>113305.36885591</v>
      </c>
    </row>
    <row r="15" spans="2:10" s="10" customFormat="1" ht="17.100000000000001" customHeight="1">
      <c r="B15" s="122" t="s">
        <v>58</v>
      </c>
      <c r="C15" s="66">
        <v>103580.16797499999</v>
      </c>
      <c r="D15" s="67">
        <v>103350.02440499997</v>
      </c>
      <c r="E15" s="67">
        <v>100321.21154099998</v>
      </c>
      <c r="F15" s="67">
        <v>100943.37332399997</v>
      </c>
      <c r="G15" s="67">
        <v>99967.913558999964</v>
      </c>
      <c r="H15" s="67">
        <v>101455.92832099997</v>
      </c>
      <c r="I15" s="67">
        <v>100890.474298</v>
      </c>
      <c r="J15" s="67">
        <v>100396.411672</v>
      </c>
    </row>
    <row r="16" spans="2:10" s="10" customFormat="1" ht="17.100000000000001" customHeight="1">
      <c r="B16" s="122" t="s">
        <v>59</v>
      </c>
      <c r="C16" s="66">
        <v>39788.342696060012</v>
      </c>
      <c r="D16" s="67">
        <v>39595.650016889987</v>
      </c>
      <c r="E16" s="67">
        <v>38984.632825059991</v>
      </c>
      <c r="F16" s="67">
        <v>36364.429938929992</v>
      </c>
      <c r="G16" s="67">
        <v>34054.259661499993</v>
      </c>
      <c r="H16" s="67">
        <v>28932.737881879995</v>
      </c>
      <c r="I16" s="67">
        <v>23431.505276549993</v>
      </c>
      <c r="J16" s="67">
        <v>17146.884183750004</v>
      </c>
    </row>
    <row r="17" spans="2:10" s="10" customFormat="1" ht="17.100000000000001" customHeight="1">
      <c r="B17" s="122" t="s">
        <v>5</v>
      </c>
      <c r="C17" s="66">
        <v>92.106908999998467</v>
      </c>
      <c r="D17" s="69">
        <v>103.23125300000007</v>
      </c>
      <c r="E17" s="69">
        <v>96.286544000000518</v>
      </c>
      <c r="F17" s="69">
        <v>96.020267999999646</v>
      </c>
      <c r="G17" s="69">
        <v>89.690353999999473</v>
      </c>
      <c r="H17" s="69">
        <v>91.575793999999576</v>
      </c>
      <c r="I17" s="69">
        <v>90.001232999999203</v>
      </c>
      <c r="J17" s="69">
        <v>122.50450899999954</v>
      </c>
    </row>
    <row r="18" spans="2:10" s="10" customFormat="1" ht="17.100000000000001" customHeight="1">
      <c r="B18" s="224" t="s">
        <v>199</v>
      </c>
      <c r="C18" s="217">
        <v>224494.97658177998</v>
      </c>
      <c r="D18" s="89">
        <v>224190.16403121999</v>
      </c>
      <c r="E18" s="89">
        <v>221758.43657232999</v>
      </c>
      <c r="F18" s="89">
        <v>229015.88490112001</v>
      </c>
      <c r="G18" s="89">
        <v>223704.66146552001</v>
      </c>
      <c r="H18" s="89">
        <v>227292.92709377003</v>
      </c>
      <c r="I18" s="89">
        <v>227278.72663354003</v>
      </c>
      <c r="J18" s="89">
        <v>230971.16922065002</v>
      </c>
    </row>
    <row r="19" spans="2:10" s="10" customFormat="1" ht="4.5" customHeight="1">
      <c r="B19" s="122"/>
      <c r="C19" s="122"/>
      <c r="D19" s="67"/>
      <c r="E19" s="67"/>
      <c r="F19" s="67"/>
      <c r="G19" s="67"/>
      <c r="H19" s="67"/>
      <c r="I19" s="67"/>
      <c r="J19" s="67"/>
    </row>
    <row r="20" spans="2:10" s="10" customFormat="1" ht="17.100000000000001" customHeight="1">
      <c r="B20" s="252" t="s">
        <v>200</v>
      </c>
    </row>
    <row r="21" spans="2:10" s="10" customFormat="1" ht="17.100000000000001" customHeight="1">
      <c r="B21" s="122" t="s">
        <v>87</v>
      </c>
      <c r="C21" s="66">
        <v>11045.462874280027</v>
      </c>
      <c r="D21" s="67">
        <v>9089.6419606800191</v>
      </c>
      <c r="E21" s="67">
        <v>9782.7063387300004</v>
      </c>
      <c r="F21" s="67">
        <v>8335.8599248100218</v>
      </c>
      <c r="G21" s="67">
        <v>9224.602782980015</v>
      </c>
      <c r="H21" s="67">
        <v>8012.1899341100216</v>
      </c>
      <c r="I21" s="67">
        <v>9147.3308780100051</v>
      </c>
      <c r="J21" s="67">
        <v>8725.0806550900015</v>
      </c>
    </row>
    <row r="22" spans="2:10" s="10" customFormat="1" ht="17.100000000000001" customHeight="1">
      <c r="B22" s="122" t="s">
        <v>58</v>
      </c>
      <c r="C22" s="66">
        <v>0</v>
      </c>
      <c r="D22" s="67">
        <v>0</v>
      </c>
      <c r="E22" s="67">
        <v>0</v>
      </c>
      <c r="F22" s="67">
        <v>0</v>
      </c>
      <c r="G22" s="67">
        <v>0</v>
      </c>
      <c r="H22" s="67">
        <v>0</v>
      </c>
      <c r="I22" s="67">
        <v>0</v>
      </c>
      <c r="J22" s="67">
        <v>0.2499180000013439</v>
      </c>
    </row>
    <row r="23" spans="2:10" s="10" customFormat="1" ht="17.100000000000001" customHeight="1">
      <c r="B23" s="122" t="s">
        <v>59</v>
      </c>
      <c r="C23" s="66">
        <v>25466.91784193999</v>
      </c>
      <c r="D23" s="67">
        <v>25423.915455110015</v>
      </c>
      <c r="E23" s="67">
        <v>27822.32621294001</v>
      </c>
      <c r="F23" s="67">
        <v>15363.84626807001</v>
      </c>
      <c r="G23" s="67">
        <v>25271.466281500005</v>
      </c>
      <c r="H23" s="67">
        <v>22519.556118120006</v>
      </c>
      <c r="I23" s="67">
        <v>23402.058692450009</v>
      </c>
      <c r="J23" s="67">
        <v>12949.222182249996</v>
      </c>
    </row>
    <row r="24" spans="2:10" s="10" customFormat="1" ht="17.100000000000001" customHeight="1">
      <c r="B24" s="122" t="s">
        <v>5</v>
      </c>
      <c r="C24" s="251">
        <v>1704.7083870000015</v>
      </c>
      <c r="D24" s="69">
        <v>2121.9099550000001</v>
      </c>
      <c r="E24" s="69">
        <v>1965.4298679999997</v>
      </c>
      <c r="F24" s="69">
        <v>1750.4455800000005</v>
      </c>
      <c r="G24" s="69">
        <v>2807.1437960000007</v>
      </c>
      <c r="H24" s="69">
        <v>2150.2864070000005</v>
      </c>
      <c r="I24" s="69">
        <v>2116.2898690000011</v>
      </c>
      <c r="J24" s="69">
        <v>2368.9102800000005</v>
      </c>
    </row>
    <row r="25" spans="2:10" s="10" customFormat="1" ht="17.100000000000001" customHeight="1">
      <c r="B25" s="224" t="s">
        <v>207</v>
      </c>
      <c r="C25" s="102">
        <v>38217.089102479993</v>
      </c>
      <c r="D25" s="89">
        <v>36635.467370829996</v>
      </c>
      <c r="E25" s="89">
        <v>39570.462420149997</v>
      </c>
      <c r="F25" s="89">
        <v>25450.151772739995</v>
      </c>
      <c r="G25" s="89">
        <v>37303.212860579995</v>
      </c>
      <c r="H25" s="89">
        <v>32682.032459569997</v>
      </c>
      <c r="I25" s="89">
        <v>34665.679438699997</v>
      </c>
      <c r="J25" s="89">
        <v>24043.463035420013</v>
      </c>
    </row>
    <row r="26" spans="2:10" s="10" customFormat="1" ht="4.5" customHeight="1">
      <c r="B26" s="194"/>
      <c r="C26" s="194"/>
      <c r="D26" s="194"/>
      <c r="E26" s="194"/>
      <c r="F26" s="194"/>
      <c r="G26" s="194"/>
      <c r="H26" s="194"/>
      <c r="I26" s="194"/>
      <c r="J26" s="194"/>
    </row>
    <row r="27" spans="2:10" s="10" customFormat="1" ht="17.100000000000001" customHeight="1">
      <c r="B27" s="224" t="s">
        <v>51</v>
      </c>
      <c r="C27" s="217">
        <v>262712.06568500004</v>
      </c>
      <c r="D27" s="225">
        <v>260825.631402</v>
      </c>
      <c r="E27" s="225">
        <v>261328.898992</v>
      </c>
      <c r="F27" s="225">
        <v>254466.036674</v>
      </c>
      <c r="G27" s="225">
        <v>261007.87432599999</v>
      </c>
      <c r="H27" s="225">
        <v>259974.95955300002</v>
      </c>
      <c r="I27" s="225">
        <v>261944.40607299999</v>
      </c>
      <c r="J27" s="225">
        <v>255014.63225599998</v>
      </c>
    </row>
  </sheetData>
  <hyperlinks>
    <hyperlink ref="B2" location="'Table of Contents'!A1" display="GO BACK TO TABLE OF CONTENTS" xr:uid="{00000000-0004-0000-0600-000000000000}"/>
  </hyperlinks>
  <pageMargins left="0.25" right="0.25" top="0.75" bottom="0.75" header="0.3" footer="0.3"/>
  <pageSetup scale="78"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tabColor rgb="FF009286"/>
    <pageSetUpPr fitToPage="1"/>
  </sheetPr>
  <dimension ref="B2:J43"/>
  <sheetViews>
    <sheetView showGridLines="0" zoomScale="110" zoomScaleNormal="110" zoomScaleSheetLayoutView="100" workbookViewId="0"/>
  </sheetViews>
  <sheetFormatPr defaultColWidth="9.109375" defaultRowHeight="13.2"/>
  <cols>
    <col min="1" max="1" width="1.88671875" style="5" customWidth="1"/>
    <col min="2" max="2" width="35.33203125" style="5" customWidth="1"/>
    <col min="3" max="10" width="16" style="5" customWidth="1"/>
    <col min="11" max="16384" width="9.109375" style="5"/>
  </cols>
  <sheetData>
    <row r="2" spans="2:10" s="4" customFormat="1" ht="17.100000000000001" customHeight="1" thickBot="1">
      <c r="B2" s="145" t="s">
        <v>48</v>
      </c>
    </row>
    <row r="3" spans="2:10" s="4" customFormat="1" ht="17.100000000000001" customHeight="1">
      <c r="B3" s="5"/>
    </row>
    <row r="4" spans="2:10" ht="17.100000000000001" customHeight="1">
      <c r="B4" s="15" t="s">
        <v>267</v>
      </c>
      <c r="C4" s="6"/>
      <c r="D4" s="6"/>
      <c r="E4" s="6"/>
      <c r="F4" s="6"/>
      <c r="G4" s="6"/>
      <c r="H4" s="6"/>
      <c r="I4" s="6"/>
      <c r="J4" s="6"/>
    </row>
    <row r="5" spans="2:10" ht="17.100000000000001" customHeight="1"/>
    <row r="6" spans="2:10" s="10" customFormat="1" ht="17.100000000000001" customHeight="1">
      <c r="B6" s="121" t="s">
        <v>52</v>
      </c>
      <c r="C6" s="90" t="s">
        <v>230</v>
      </c>
      <c r="D6" s="90" t="s">
        <v>231</v>
      </c>
      <c r="E6" s="90" t="s">
        <v>232</v>
      </c>
      <c r="F6" s="90" t="s">
        <v>233</v>
      </c>
      <c r="G6" s="90" t="s">
        <v>234</v>
      </c>
      <c r="H6" s="90" t="s">
        <v>235</v>
      </c>
      <c r="I6" s="90" t="s">
        <v>236</v>
      </c>
      <c r="J6" s="90" t="s">
        <v>237</v>
      </c>
    </row>
    <row r="7" spans="2:10" s="10" customFormat="1" ht="17.100000000000001" customHeight="1">
      <c r="B7" s="226" t="s">
        <v>32</v>
      </c>
      <c r="C7" s="77">
        <v>25810.476881999999</v>
      </c>
      <c r="D7" s="227">
        <v>24995.237215000001</v>
      </c>
      <c r="E7" s="227">
        <v>25200.011087999999</v>
      </c>
      <c r="F7" s="227">
        <v>24168.053512999999</v>
      </c>
      <c r="G7" s="227">
        <v>23621.060935000001</v>
      </c>
      <c r="H7" s="227">
        <v>23046.704532</v>
      </c>
      <c r="I7" s="227">
        <v>22728.494424</v>
      </c>
      <c r="J7" s="227">
        <v>22814.035317000002</v>
      </c>
    </row>
    <row r="8" spans="2:10" s="10" customFormat="1" ht="17.100000000000001" customHeight="1">
      <c r="B8" s="122" t="s">
        <v>214</v>
      </c>
      <c r="C8" s="72">
        <v>0</v>
      </c>
      <c r="D8" s="73">
        <v>0</v>
      </c>
      <c r="E8" s="73">
        <v>-770.36199999999997</v>
      </c>
      <c r="F8" s="73">
        <v>0</v>
      </c>
      <c r="G8" s="73">
        <v>0</v>
      </c>
      <c r="H8" s="73">
        <v>0</v>
      </c>
      <c r="I8" s="73">
        <v>0</v>
      </c>
      <c r="J8" s="73">
        <v>0</v>
      </c>
    </row>
    <row r="9" spans="2:10" s="10" customFormat="1" ht="17.100000000000001" customHeight="1">
      <c r="B9" s="122" t="s">
        <v>62</v>
      </c>
      <c r="C9" s="72">
        <v>-452.31299999999999</v>
      </c>
      <c r="D9" s="73">
        <v>-626.60400000000004</v>
      </c>
      <c r="E9" s="73">
        <v>-323.62</v>
      </c>
      <c r="F9" s="73">
        <v>-770.36199999999997</v>
      </c>
      <c r="G9" s="73">
        <v>-504.75400000000002</v>
      </c>
      <c r="H9" s="73">
        <v>-673.51400000000001</v>
      </c>
      <c r="I9" s="73">
        <v>-851.41800000000001</v>
      </c>
      <c r="J9" s="73">
        <v>-601.34</v>
      </c>
    </row>
    <row r="10" spans="2:10" s="10" customFormat="1" ht="17.100000000000001" customHeight="1">
      <c r="B10" s="122" t="s">
        <v>85</v>
      </c>
      <c r="C10" s="72">
        <v>-3473.9104809999999</v>
      </c>
      <c r="D10" s="73">
        <v>-2729.9318400000002</v>
      </c>
      <c r="E10" s="73">
        <v>-2732.5403470000001</v>
      </c>
      <c r="F10" s="73">
        <v>-1987.0313719999999</v>
      </c>
      <c r="G10" s="73">
        <v>-1987.140441</v>
      </c>
      <c r="H10" s="73">
        <v>-1985.2541100000001</v>
      </c>
      <c r="I10" s="73">
        <v>-1985.3486849999999</v>
      </c>
      <c r="J10" s="73">
        <v>-1984.758581</v>
      </c>
    </row>
    <row r="11" spans="2:10" s="10" customFormat="1" ht="17.100000000000001" customHeight="1">
      <c r="B11" s="122" t="s">
        <v>129</v>
      </c>
      <c r="C11" s="72">
        <v>0</v>
      </c>
      <c r="D11" s="73">
        <v>0</v>
      </c>
      <c r="E11" s="73">
        <v>-220.48699999999999</v>
      </c>
      <c r="F11" s="73">
        <v>-500</v>
      </c>
      <c r="G11" s="73">
        <v>0</v>
      </c>
      <c r="H11" s="73">
        <v>0</v>
      </c>
      <c r="I11" s="73">
        <v>-37.881</v>
      </c>
      <c r="J11" s="73">
        <v>-500</v>
      </c>
    </row>
    <row r="12" spans="2:10" s="10" customFormat="1" ht="17.100000000000001" customHeight="1">
      <c r="B12" s="122" t="s">
        <v>112</v>
      </c>
      <c r="C12" s="72">
        <v>-1570.579401</v>
      </c>
      <c r="D12" s="73">
        <v>-1432.9333750000005</v>
      </c>
      <c r="E12" s="73">
        <v>-1201.1677410000002</v>
      </c>
      <c r="F12" s="73">
        <v>-907.23014099999864</v>
      </c>
      <c r="G12" s="73">
        <v>-585.4584940000027</v>
      </c>
      <c r="H12" s="73">
        <v>-336.90142199999968</v>
      </c>
      <c r="I12" s="73">
        <v>-127.26973899999925</v>
      </c>
      <c r="J12" s="73">
        <v>-220.90173600000162</v>
      </c>
    </row>
    <row r="13" spans="2:10" s="10" customFormat="1" ht="17.100000000000001" customHeight="1">
      <c r="B13" s="228" t="s">
        <v>94</v>
      </c>
      <c r="C13" s="229">
        <v>20313.673999999999</v>
      </c>
      <c r="D13" s="230">
        <v>20205.768</v>
      </c>
      <c r="E13" s="230">
        <v>19951.833999999999</v>
      </c>
      <c r="F13" s="230">
        <v>20003.43</v>
      </c>
      <c r="G13" s="230">
        <v>20543.707999999999</v>
      </c>
      <c r="H13" s="230">
        <v>20051.035</v>
      </c>
      <c r="I13" s="230">
        <v>19726.577000000001</v>
      </c>
      <c r="J13" s="230">
        <v>19507.035</v>
      </c>
    </row>
    <row r="14" spans="2:10" s="10" customFormat="1" ht="17.100000000000001" customHeight="1">
      <c r="B14" s="226"/>
      <c r="C14" s="227"/>
      <c r="D14" s="227"/>
      <c r="E14" s="227"/>
      <c r="F14" s="227"/>
      <c r="G14" s="227"/>
      <c r="H14" s="227"/>
      <c r="I14" s="227"/>
      <c r="J14" s="227"/>
    </row>
    <row r="15" spans="2:10" s="10" customFormat="1" ht="17.100000000000001" customHeight="1">
      <c r="B15" s="122" t="s">
        <v>85</v>
      </c>
      <c r="C15" s="72">
        <v>3473.9104809999999</v>
      </c>
      <c r="D15" s="73">
        <v>2729.9318400000002</v>
      </c>
      <c r="E15" s="73">
        <v>2732.5403470000001</v>
      </c>
      <c r="F15" s="73">
        <v>1987.0313719999999</v>
      </c>
      <c r="G15" s="73">
        <v>1987.140441</v>
      </c>
      <c r="H15" s="73">
        <v>1985.2541100000001</v>
      </c>
      <c r="I15" s="73">
        <v>1985.3486849999999</v>
      </c>
      <c r="J15" s="73">
        <v>1984.758581</v>
      </c>
    </row>
    <row r="16" spans="2:10" s="10" customFormat="1" ht="17.100000000000001" customHeight="1">
      <c r="B16" s="122" t="s">
        <v>112</v>
      </c>
      <c r="C16" s="72">
        <v>-0.10948099999677652</v>
      </c>
      <c r="D16" s="73">
        <v>-1.9848400000000765</v>
      </c>
      <c r="E16" s="73">
        <v>-4.6083469999994122</v>
      </c>
      <c r="F16" s="73">
        <v>-4.9993720000006761</v>
      </c>
      <c r="G16" s="73">
        <v>-4.9994410000003882</v>
      </c>
      <c r="H16" s="73">
        <v>-3.1191100000016831</v>
      </c>
      <c r="I16" s="73">
        <v>-3.1186850000003687</v>
      </c>
      <c r="J16" s="73">
        <v>-2.7605810000004567</v>
      </c>
    </row>
    <row r="17" spans="2:10" s="10" customFormat="1" ht="17.100000000000001" customHeight="1">
      <c r="B17" s="228" t="s">
        <v>12</v>
      </c>
      <c r="C17" s="229">
        <v>23787.475000000002</v>
      </c>
      <c r="D17" s="230">
        <v>22933.715</v>
      </c>
      <c r="E17" s="230">
        <v>22679.766</v>
      </c>
      <c r="F17" s="230">
        <v>21985.462</v>
      </c>
      <c r="G17" s="230">
        <v>22525.848999999998</v>
      </c>
      <c r="H17" s="230">
        <v>22033.17</v>
      </c>
      <c r="I17" s="230">
        <v>21708.807000000001</v>
      </c>
      <c r="J17" s="230">
        <v>21489.032999999999</v>
      </c>
    </row>
    <row r="18" spans="2:10" s="10" customFormat="1" ht="17.100000000000001" customHeight="1">
      <c r="B18" s="226"/>
      <c r="C18" s="227"/>
      <c r="D18" s="227"/>
      <c r="E18" s="227"/>
      <c r="F18" s="227"/>
      <c r="G18" s="227"/>
      <c r="H18" s="227"/>
      <c r="I18" s="227"/>
      <c r="J18" s="227"/>
    </row>
    <row r="19" spans="2:10" s="10" customFormat="1" ht="17.100000000000001" customHeight="1">
      <c r="B19" s="122" t="s">
        <v>111</v>
      </c>
      <c r="C19" s="72">
        <v>6383.116387</v>
      </c>
      <c r="D19" s="73">
        <v>5607.844462</v>
      </c>
      <c r="E19" s="73">
        <v>5556.3293299999996</v>
      </c>
      <c r="F19" s="73">
        <v>5572.3442249999998</v>
      </c>
      <c r="G19" s="73">
        <v>5499.3857019999996</v>
      </c>
      <c r="H19" s="73">
        <v>5423.9697569999998</v>
      </c>
      <c r="I19" s="73">
        <v>4863.5808770000003</v>
      </c>
      <c r="J19" s="73">
        <v>7290.1828459999997</v>
      </c>
    </row>
    <row r="20" spans="2:10" s="10" customFormat="1" ht="17.100000000000001" customHeight="1">
      <c r="B20" s="122" t="s">
        <v>112</v>
      </c>
      <c r="C20" s="72">
        <v>-1739.0513870000013</v>
      </c>
      <c r="D20" s="73">
        <v>-1530.9894620000005</v>
      </c>
      <c r="E20" s="73">
        <v>-1380.1063299999978</v>
      </c>
      <c r="F20" s="73">
        <v>-1293.692224999998</v>
      </c>
      <c r="G20" s="73">
        <v>-1043.7637019999966</v>
      </c>
      <c r="H20" s="73">
        <v>-935.47775699999966</v>
      </c>
      <c r="I20" s="73">
        <v>-985.04987700000129</v>
      </c>
      <c r="J20" s="73">
        <v>-1841.5408459999999</v>
      </c>
    </row>
    <row r="21" spans="2:10" s="10" customFormat="1" ht="17.100000000000001" customHeight="1">
      <c r="B21" s="228" t="s">
        <v>110</v>
      </c>
      <c r="C21" s="229">
        <v>4644.0649999999987</v>
      </c>
      <c r="D21" s="230">
        <v>4076.8549999999996</v>
      </c>
      <c r="E21" s="230">
        <v>4176.2230000000018</v>
      </c>
      <c r="F21" s="230">
        <v>4278.6520000000019</v>
      </c>
      <c r="G21" s="230">
        <v>4455.622000000003</v>
      </c>
      <c r="H21" s="230">
        <v>4488.4920000000002</v>
      </c>
      <c r="I21" s="230">
        <v>3878.530999999999</v>
      </c>
      <c r="J21" s="230">
        <v>5448.6419999999998</v>
      </c>
    </row>
    <row r="22" spans="2:10" s="10" customFormat="1" ht="17.100000000000001" customHeight="1">
      <c r="B22" s="71"/>
      <c r="C22" s="73"/>
      <c r="D22" s="73"/>
      <c r="E22" s="73"/>
      <c r="F22" s="73"/>
      <c r="G22" s="73"/>
      <c r="H22" s="73"/>
      <c r="I22" s="73"/>
      <c r="J22" s="73"/>
    </row>
    <row r="23" spans="2:10" s="10" customFormat="1" ht="17.100000000000001" customHeight="1">
      <c r="B23" s="228" t="s">
        <v>95</v>
      </c>
      <c r="C23" s="229">
        <v>28431.54</v>
      </c>
      <c r="D23" s="230">
        <v>27010.57</v>
      </c>
      <c r="E23" s="230">
        <v>26855.989000000001</v>
      </c>
      <c r="F23" s="230">
        <v>26264.114000000001</v>
      </c>
      <c r="G23" s="230">
        <v>26981.471000000001</v>
      </c>
      <c r="H23" s="230">
        <v>26521.661999999997</v>
      </c>
      <c r="I23" s="230">
        <v>25587.338</v>
      </c>
      <c r="J23" s="230">
        <v>26937.674999999999</v>
      </c>
    </row>
    <row r="24" spans="2:10" s="10" customFormat="1" ht="17.100000000000001" customHeight="1">
      <c r="B24" s="226"/>
      <c r="C24" s="227"/>
      <c r="D24" s="227"/>
      <c r="E24" s="227"/>
      <c r="F24" s="227"/>
      <c r="G24" s="227"/>
      <c r="H24" s="227"/>
      <c r="I24" s="227"/>
      <c r="J24" s="227"/>
    </row>
    <row r="25" spans="2:10" s="10" customFormat="1" ht="17.100000000000001" customHeight="1">
      <c r="B25" s="122" t="s">
        <v>194</v>
      </c>
      <c r="C25" s="72">
        <v>16706.337</v>
      </c>
      <c r="D25" s="73">
        <v>17912.050999999999</v>
      </c>
      <c r="E25" s="73">
        <v>18996.901999999998</v>
      </c>
      <c r="F25" s="73">
        <v>17772</v>
      </c>
      <c r="G25" s="73">
        <v>17157.776000000002</v>
      </c>
      <c r="H25" s="73">
        <v>15302.499</v>
      </c>
      <c r="I25" s="73">
        <v>13939.946</v>
      </c>
      <c r="J25" s="73">
        <v>11827.093000000001</v>
      </c>
    </row>
    <row r="26" spans="2:10" s="10" customFormat="1" ht="17.100000000000001" customHeight="1">
      <c r="B26" s="228" t="s">
        <v>193</v>
      </c>
      <c r="C26" s="229">
        <v>45137.877</v>
      </c>
      <c r="D26" s="230">
        <v>44922.620999999999</v>
      </c>
      <c r="E26" s="230">
        <v>45852.891000000003</v>
      </c>
      <c r="F26" s="230">
        <v>44036.114000000001</v>
      </c>
      <c r="G26" s="230">
        <v>44139.247000000003</v>
      </c>
      <c r="H26" s="230">
        <v>41824.160999999993</v>
      </c>
      <c r="I26" s="230">
        <v>39527.284</v>
      </c>
      <c r="J26" s="230">
        <v>38764.767999999996</v>
      </c>
    </row>
    <row r="27" spans="2:10" s="10" customFormat="1" ht="17.100000000000001" customHeight="1">
      <c r="B27" s="18"/>
      <c r="C27" s="21"/>
      <c r="D27" s="22"/>
      <c r="E27" s="22"/>
      <c r="F27" s="22"/>
      <c r="G27" s="22"/>
      <c r="H27" s="22"/>
      <c r="I27" s="22"/>
      <c r="J27" s="22"/>
    </row>
    <row r="28" spans="2:10" ht="17.100000000000001" customHeight="1">
      <c r="B28" s="15" t="s">
        <v>67</v>
      </c>
      <c r="C28" s="6"/>
      <c r="D28" s="6"/>
      <c r="E28" s="6"/>
      <c r="F28" s="6"/>
      <c r="G28" s="6"/>
      <c r="H28" s="6"/>
      <c r="I28" s="6"/>
      <c r="J28" s="6"/>
    </row>
    <row r="29" spans="2:10" s="10" customFormat="1" ht="17.100000000000001" customHeight="1"/>
    <row r="30" spans="2:10" s="10" customFormat="1" ht="17.100000000000001" customHeight="1">
      <c r="B30" s="70" t="s">
        <v>52</v>
      </c>
      <c r="C30" s="90" t="s">
        <v>230</v>
      </c>
      <c r="D30" s="90" t="s">
        <v>231</v>
      </c>
      <c r="E30" s="90" t="s">
        <v>232</v>
      </c>
      <c r="F30" s="90" t="s">
        <v>233</v>
      </c>
      <c r="G30" s="90" t="s">
        <v>234</v>
      </c>
      <c r="H30" s="90" t="s">
        <v>235</v>
      </c>
      <c r="I30" s="90" t="s">
        <v>236</v>
      </c>
      <c r="J30" s="90" t="s">
        <v>237</v>
      </c>
    </row>
    <row r="31" spans="2:10" s="10" customFormat="1" ht="17.100000000000001" customHeight="1">
      <c r="B31" s="74" t="s">
        <v>44</v>
      </c>
      <c r="C31" s="72">
        <v>125728.76725</v>
      </c>
      <c r="D31" s="73">
        <v>127536.28432399996</v>
      </c>
      <c r="E31" s="73">
        <v>125745.50543399998</v>
      </c>
      <c r="F31" s="73">
        <v>122547.89744899998</v>
      </c>
      <c r="G31" s="73">
        <v>118914.38818499999</v>
      </c>
      <c r="H31" s="73">
        <v>116831.39292299998</v>
      </c>
      <c r="I31" s="73">
        <v>114103.10717199999</v>
      </c>
      <c r="J31" s="73">
        <v>110620.78518000001</v>
      </c>
    </row>
    <row r="32" spans="2:10" s="10" customFormat="1" ht="17.100000000000001" customHeight="1">
      <c r="B32" s="74" t="s">
        <v>45</v>
      </c>
      <c r="C32" s="72">
        <v>15976.718999999999</v>
      </c>
      <c r="D32" s="73">
        <v>15976.718995000001</v>
      </c>
      <c r="E32" s="73">
        <v>15976.718995000001</v>
      </c>
      <c r="F32" s="73">
        <v>15464.880182000003</v>
      </c>
      <c r="G32" s="73">
        <v>15464.880185000002</v>
      </c>
      <c r="H32" s="73">
        <v>15489.428402000003</v>
      </c>
      <c r="I32" s="73">
        <v>15531.063265000003</v>
      </c>
      <c r="J32" s="73">
        <v>15967.475769999999</v>
      </c>
    </row>
    <row r="33" spans="2:10" s="10" customFormat="1" ht="17.100000000000001" customHeight="1">
      <c r="B33" s="162" t="s">
        <v>46</v>
      </c>
      <c r="C33" s="72">
        <v>2116.9839999999999</v>
      </c>
      <c r="D33" s="73">
        <v>2834.8123330000003</v>
      </c>
      <c r="E33" s="73">
        <v>2451.4972579999999</v>
      </c>
      <c r="F33" s="73">
        <v>2174.5206430000003</v>
      </c>
      <c r="G33" s="73">
        <v>2190.78971</v>
      </c>
      <c r="H33" s="73">
        <v>2166.358624</v>
      </c>
      <c r="I33" s="73">
        <v>2113.4766049999998</v>
      </c>
      <c r="J33" s="73">
        <v>2005.0589669999999</v>
      </c>
    </row>
    <row r="34" spans="2:10" s="10" customFormat="1" ht="17.100000000000001" customHeight="1">
      <c r="B34" s="226" t="s">
        <v>102</v>
      </c>
      <c r="C34" s="229">
        <v>143822.47062499999</v>
      </c>
      <c r="D34" s="230">
        <v>146347.81565199999</v>
      </c>
      <c r="E34" s="230">
        <v>144173.72168699998</v>
      </c>
      <c r="F34" s="230">
        <v>140187.29827400003</v>
      </c>
      <c r="G34" s="230">
        <v>136570.05808000002</v>
      </c>
      <c r="H34" s="230">
        <v>134487.17994900001</v>
      </c>
      <c r="I34" s="230">
        <v>131747.647042</v>
      </c>
      <c r="J34" s="230">
        <v>128593.31991700007</v>
      </c>
    </row>
    <row r="35" spans="2:10" s="10" customFormat="1" ht="17.100000000000001" customHeight="1">
      <c r="B35" s="231"/>
      <c r="C35" s="233"/>
      <c r="D35" s="233"/>
      <c r="E35" s="233"/>
      <c r="F35" s="233"/>
      <c r="G35" s="233"/>
      <c r="H35" s="233"/>
      <c r="I35" s="233"/>
      <c r="J35" s="233"/>
    </row>
    <row r="36" spans="2:10" s="10" customFormat="1" ht="17.100000000000001" customHeight="1">
      <c r="B36" s="265" t="s">
        <v>215</v>
      </c>
      <c r="C36" s="233"/>
      <c r="D36" s="233"/>
      <c r="E36" s="233"/>
      <c r="F36" s="233"/>
      <c r="G36" s="233"/>
      <c r="H36" s="233"/>
      <c r="I36" s="233"/>
      <c r="J36" s="233"/>
    </row>
    <row r="37" spans="2:10" s="10" customFormat="1" ht="17.100000000000001" customHeight="1">
      <c r="B37" s="231" t="s">
        <v>96</v>
      </c>
      <c r="C37" s="232">
        <v>0.14124130889786682</v>
      </c>
      <c r="D37" s="233">
        <v>0.1380667549425352</v>
      </c>
      <c r="E37" s="233">
        <v>0.13838745207198905</v>
      </c>
      <c r="F37" s="233">
        <v>0.14269074478418675</v>
      </c>
      <c r="G37" s="233">
        <v>0.15042614969062915</v>
      </c>
      <c r="H37" s="233">
        <v>0.14909253809622389</v>
      </c>
      <c r="I37" s="233">
        <v>0.14973001372625153</v>
      </c>
      <c r="J37" s="233">
        <v>0.15169555473480831</v>
      </c>
    </row>
    <row r="38" spans="2:10" s="10" customFormat="1" ht="17.100000000000001" customHeight="1">
      <c r="B38" s="74" t="s">
        <v>10</v>
      </c>
      <c r="C38" s="232">
        <v>0.16539470429501255</v>
      </c>
      <c r="D38" s="233">
        <v>0.15670691699652017</v>
      </c>
      <c r="E38" s="233">
        <v>0.15730859781255832</v>
      </c>
      <c r="F38" s="233">
        <v>0.15682920115222418</v>
      </c>
      <c r="G38" s="233">
        <v>0.16493988006364327</v>
      </c>
      <c r="H38" s="233">
        <v>0.16383100611043652</v>
      </c>
      <c r="I38" s="233">
        <v>0.16477567142492816</v>
      </c>
      <c r="J38" s="233">
        <v>0.16710847043897761</v>
      </c>
    </row>
    <row r="39" spans="2:10" s="10" customFormat="1" ht="17.100000000000001" customHeight="1">
      <c r="B39" s="74" t="s">
        <v>13</v>
      </c>
      <c r="C39" s="232">
        <v>0.19768496450135295</v>
      </c>
      <c r="D39" s="233">
        <v>0.18456421696261152</v>
      </c>
      <c r="E39" s="233">
        <v>0.18627520109596771</v>
      </c>
      <c r="F39" s="233">
        <v>0.18735016883388428</v>
      </c>
      <c r="G39" s="233">
        <v>0.19756505473692332</v>
      </c>
      <c r="H39" s="233">
        <v>0.19720587501394179</v>
      </c>
      <c r="I39" s="233">
        <v>0.19421476265031876</v>
      </c>
      <c r="J39" s="233">
        <v>0.20947958274494188</v>
      </c>
    </row>
    <row r="40" spans="2:10" s="10" customFormat="1" ht="17.100000000000001" customHeight="1">
      <c r="B40" s="128" t="s">
        <v>195</v>
      </c>
      <c r="C40" s="232">
        <v>0.31384440000124636</v>
      </c>
      <c r="D40" s="233">
        <v>0.30695791939130379</v>
      </c>
      <c r="E40" s="233">
        <v>0.31803917151799876</v>
      </c>
      <c r="F40" s="233">
        <v>0.31412342303601698</v>
      </c>
      <c r="G40" s="233">
        <v>0.32319856651261081</v>
      </c>
      <c r="H40" s="233">
        <v>0.31098994726382451</v>
      </c>
      <c r="I40" s="233">
        <v>0.30002269404780374</v>
      </c>
      <c r="J40" s="233">
        <v>0.30145242400632105</v>
      </c>
    </row>
    <row r="41" spans="2:10" ht="17.100000000000001" customHeight="1"/>
    <row r="42" spans="2:10" ht="17.100000000000001" customHeight="1">
      <c r="B42" s="265" t="s">
        <v>216</v>
      </c>
    </row>
    <row r="43" spans="2:10" s="10" customFormat="1" ht="17.100000000000001" customHeight="1">
      <c r="B43" s="231" t="s">
        <v>96</v>
      </c>
      <c r="C43" s="232">
        <v>0.13847149620699589</v>
      </c>
      <c r="D43" s="233">
        <v>0.1380667549425352</v>
      </c>
      <c r="E43" s="233">
        <v>0.13838745207198905</v>
      </c>
      <c r="F43" s="233">
        <v>0.14269074478418675</v>
      </c>
      <c r="G43" s="233">
        <v>0.15042614969062915</v>
      </c>
      <c r="H43" s="233">
        <v>0.14909253809622389</v>
      </c>
      <c r="I43" s="233">
        <v>0.14973001372625153</v>
      </c>
      <c r="J43" s="233">
        <v>0.15169555473480831</v>
      </c>
    </row>
  </sheetData>
  <phoneticPr fontId="3" type="noConversion"/>
  <hyperlinks>
    <hyperlink ref="B2" location="'Table of Contents'!A1" display="GO BACK TO TABLE OF CONTENTS" xr:uid="{00000000-0004-0000-0700-000000000000}"/>
  </hyperlinks>
  <pageMargins left="0.25" right="0.25" top="0.75" bottom="0.75" header="0.3" footer="0.3"/>
  <pageSetup paperSize="9" scale="77" orientation="landscape" r:id="rId1"/>
  <headerFooter alignWithMargins="0">
    <oddHeader>&amp;F</oddHead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21"/>
    <pageSetUpPr fitToPage="1"/>
  </sheetPr>
  <dimension ref="A2:AA16"/>
  <sheetViews>
    <sheetView showGridLines="0" zoomScale="110" zoomScaleNormal="110" workbookViewId="0"/>
  </sheetViews>
  <sheetFormatPr defaultRowHeight="13.2"/>
  <cols>
    <col min="1" max="1" width="1.88671875" style="19" customWidth="1"/>
    <col min="2" max="2" width="35.88671875" bestFit="1" customWidth="1"/>
    <col min="3" max="3" width="16" customWidth="1"/>
    <col min="4" max="10" width="16" style="19" customWidth="1"/>
    <col min="11" max="27" width="9.109375" style="19"/>
  </cols>
  <sheetData>
    <row r="2" spans="2:10" s="4" customFormat="1" ht="17.100000000000001" customHeight="1" thickBot="1">
      <c r="B2" s="145" t="s">
        <v>48</v>
      </c>
    </row>
    <row r="3" spans="2:10" ht="17.100000000000001" customHeight="1">
      <c r="B3" s="19"/>
      <c r="C3" s="19"/>
    </row>
    <row r="4" spans="2:10" ht="17.100000000000001" customHeight="1">
      <c r="B4" s="15" t="s">
        <v>261</v>
      </c>
      <c r="C4" s="15"/>
      <c r="D4" s="15"/>
      <c r="E4" s="15"/>
      <c r="F4" s="15"/>
      <c r="G4" s="15"/>
      <c r="H4" s="15"/>
      <c r="I4" s="15"/>
      <c r="J4" s="15"/>
    </row>
    <row r="5" spans="2:10" s="221" customFormat="1" ht="17.100000000000001" customHeight="1">
      <c r="B5" s="212"/>
      <c r="C5" s="128"/>
      <c r="D5" s="99"/>
      <c r="E5" s="99"/>
      <c r="F5" s="99"/>
      <c r="G5" s="99"/>
      <c r="H5" s="99"/>
      <c r="I5" s="99"/>
      <c r="J5" s="99"/>
    </row>
    <row r="6" spans="2:10" s="211" customFormat="1" ht="17.100000000000001" customHeight="1">
      <c r="B6" s="70" t="s">
        <v>52</v>
      </c>
      <c r="C6" s="90" t="s">
        <v>230</v>
      </c>
      <c r="D6" s="90" t="s">
        <v>231</v>
      </c>
      <c r="E6" s="90" t="s">
        <v>232</v>
      </c>
      <c r="F6" s="90" t="s">
        <v>233</v>
      </c>
      <c r="G6" s="90" t="s">
        <v>234</v>
      </c>
      <c r="H6" s="90" t="s">
        <v>235</v>
      </c>
      <c r="I6" s="90" t="s">
        <v>236</v>
      </c>
      <c r="J6" s="90" t="s">
        <v>237</v>
      </c>
    </row>
    <row r="7" spans="2:10" s="211" customFormat="1" ht="17.100000000000001" customHeight="1">
      <c r="B7" s="76" t="s">
        <v>68</v>
      </c>
      <c r="C7" s="77">
        <v>23787.475000000002</v>
      </c>
      <c r="D7" s="78">
        <v>22933.715</v>
      </c>
      <c r="E7" s="78">
        <v>22679.766</v>
      </c>
      <c r="F7" s="78">
        <v>21985.462</v>
      </c>
      <c r="G7" s="78">
        <v>22525.848999999998</v>
      </c>
      <c r="H7" s="78">
        <v>22033.17</v>
      </c>
      <c r="I7" s="78">
        <v>21708.807000000001</v>
      </c>
      <c r="J7" s="78">
        <v>21489.032999999999</v>
      </c>
    </row>
    <row r="8" spans="2:10" s="211" customFormat="1" ht="17.100000000000001" customHeight="1">
      <c r="B8" s="79"/>
      <c r="C8" s="75"/>
      <c r="D8" s="75"/>
      <c r="E8" s="75"/>
      <c r="F8" s="75"/>
      <c r="G8" s="75"/>
      <c r="H8" s="75"/>
      <c r="I8" s="75"/>
      <c r="J8" s="75"/>
    </row>
    <row r="9" spans="2:10" s="211" customFormat="1" ht="17.100000000000001" customHeight="1">
      <c r="B9" s="80" t="s">
        <v>113</v>
      </c>
      <c r="C9" s="75"/>
      <c r="D9" s="75"/>
      <c r="E9" s="75"/>
      <c r="F9" s="75"/>
      <c r="G9" s="75"/>
      <c r="H9" s="75"/>
      <c r="I9" s="75"/>
      <c r="J9" s="75"/>
    </row>
    <row r="10" spans="2:10" s="211" customFormat="1" ht="17.100000000000001" customHeight="1">
      <c r="B10" s="79" t="s">
        <v>69</v>
      </c>
      <c r="C10" s="72">
        <v>403771.01269100001</v>
      </c>
      <c r="D10" s="75">
        <v>393403.63430899999</v>
      </c>
      <c r="E10" s="75">
        <v>397646.841548</v>
      </c>
      <c r="F10" s="75">
        <v>377909.05942200002</v>
      </c>
      <c r="G10" s="75">
        <v>399514.04552699998</v>
      </c>
      <c r="H10" s="75">
        <v>403384.093055</v>
      </c>
      <c r="I10" s="75">
        <v>403764.26985799999</v>
      </c>
      <c r="J10" s="75">
        <v>379581.46121099999</v>
      </c>
    </row>
    <row r="11" spans="2:10" s="211" customFormat="1" ht="17.100000000000001" customHeight="1">
      <c r="B11" s="79" t="s">
        <v>70</v>
      </c>
      <c r="C11" s="72">
        <v>2602.6950000000002</v>
      </c>
      <c r="D11" s="75">
        <v>3755.3960000000002</v>
      </c>
      <c r="E11" s="75">
        <v>2481.9180000000001</v>
      </c>
      <c r="F11" s="75">
        <v>3646.348</v>
      </c>
      <c r="G11" s="75">
        <v>3898.8789999999999</v>
      </c>
      <c r="H11" s="75">
        <v>3471.6990000000001</v>
      </c>
      <c r="I11" s="75">
        <v>4121.7299999999996</v>
      </c>
      <c r="J11" s="75">
        <v>5014.201</v>
      </c>
    </row>
    <row r="12" spans="2:10" s="211" customFormat="1" ht="17.100000000000001" customHeight="1">
      <c r="B12" s="79" t="s">
        <v>119</v>
      </c>
      <c r="C12" s="72">
        <v>35739.931000000004</v>
      </c>
      <c r="D12" s="75">
        <v>36914.667999999998</v>
      </c>
      <c r="E12" s="75">
        <v>37594.094000000005</v>
      </c>
      <c r="F12" s="75">
        <v>35421.798999999999</v>
      </c>
      <c r="G12" s="75">
        <v>33133.256000000001</v>
      </c>
      <c r="H12" s="75">
        <v>32931.396999999997</v>
      </c>
      <c r="I12" s="75">
        <v>34626.410000000003</v>
      </c>
      <c r="J12" s="75">
        <v>34129.034</v>
      </c>
    </row>
    <row r="13" spans="2:10" s="211" customFormat="1" ht="17.100000000000001" customHeight="1">
      <c r="B13" s="162" t="s">
        <v>71</v>
      </c>
      <c r="C13" s="106">
        <v>-5786.6190000000006</v>
      </c>
      <c r="D13" s="107">
        <v>-3613.9129999999996</v>
      </c>
      <c r="E13" s="107">
        <v>-2515.3540000000003</v>
      </c>
      <c r="F13" s="107">
        <v>-4020.04</v>
      </c>
      <c r="G13" s="107">
        <v>-3458.549</v>
      </c>
      <c r="H13" s="107">
        <v>-2851.6259999999997</v>
      </c>
      <c r="I13" s="107">
        <v>-4715.13</v>
      </c>
      <c r="J13" s="107">
        <v>-5199.4930000000004</v>
      </c>
    </row>
    <row r="14" spans="2:10" s="211" customFormat="1" ht="17.100000000000001" customHeight="1">
      <c r="B14" s="76" t="s">
        <v>72</v>
      </c>
      <c r="C14" s="77">
        <v>436327.01969100005</v>
      </c>
      <c r="D14" s="78">
        <v>430459.785309</v>
      </c>
      <c r="E14" s="78">
        <v>435207.49954799999</v>
      </c>
      <c r="F14" s="78">
        <v>412957.16642200004</v>
      </c>
      <c r="G14" s="78">
        <v>433087.63152699999</v>
      </c>
      <c r="H14" s="78">
        <v>436935.56305500004</v>
      </c>
      <c r="I14" s="78">
        <v>437797.27985799988</v>
      </c>
      <c r="J14" s="78">
        <v>413525.20321099996</v>
      </c>
    </row>
    <row r="15" spans="2:10" s="211" customFormat="1" ht="17.100000000000001" customHeight="1">
      <c r="B15" s="104"/>
      <c r="C15" s="234"/>
      <c r="D15" s="234"/>
      <c r="E15" s="234"/>
      <c r="F15" s="234"/>
      <c r="G15" s="234"/>
      <c r="H15" s="234"/>
      <c r="I15" s="234"/>
      <c r="J15" s="234"/>
    </row>
    <row r="16" spans="2:10" s="211" customFormat="1" ht="17.100000000000001" customHeight="1">
      <c r="B16" s="79" t="s">
        <v>57</v>
      </c>
      <c r="C16" s="81">
        <v>5.4517538283203083E-2</v>
      </c>
      <c r="D16" s="82">
        <v>5.3277253259644983E-2</v>
      </c>
      <c r="E16" s="82">
        <v>5.2112534879465232E-2</v>
      </c>
      <c r="F16" s="82">
        <v>5.3239085764001742E-2</v>
      </c>
      <c r="G16" s="82">
        <v>5.2012219606866486E-2</v>
      </c>
      <c r="H16" s="82">
        <v>5.0426588868039871E-2</v>
      </c>
      <c r="I16" s="82">
        <v>4.9586436459909664E-2</v>
      </c>
      <c r="J16" s="82">
        <v>5.1965473526495762E-2</v>
      </c>
    </row>
  </sheetData>
  <phoneticPr fontId="36" type="noConversion"/>
  <hyperlinks>
    <hyperlink ref="B2" location="'Table of Contents'!A1" display="GO BACK TO TABLE OF CONTENTS" xr:uid="{00000000-0004-0000-0800-000000000000}"/>
  </hyperlinks>
  <pageMargins left="0.25" right="0.25" top="0.75" bottom="0.75" header="0.3" footer="0.3"/>
  <pageSetup paperSize="9" scale="80" orientation="landscape" r:id="rId1"/>
  <headerFooter alignWithMargins="0">
    <oddHeader>&amp;F</oddHeader>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1B29273F7D3B4FB9648ADF0CAB019B" ma:contentTypeVersion="17" ma:contentTypeDescription="Een nieuw document maken." ma:contentTypeScope="" ma:versionID="6e438b359065e4df4f46b80cc0cc92f1">
  <xsd:schema xmlns:xsd="http://www.w3.org/2001/XMLSchema" xmlns:xs="http://www.w3.org/2001/XMLSchema" xmlns:p="http://schemas.microsoft.com/office/2006/metadata/properties" xmlns:ns2="a0068053-84f5-409f-b04c-84b70ea2984e" xmlns:ns3="f3584b89-2688-4f4b-a949-f0df86aee69e" targetNamespace="http://schemas.microsoft.com/office/2006/metadata/properties" ma:root="true" ma:fieldsID="bbd30fa2ac7bb3cc8b71e1b0a9bdf1a8" ns2:_="" ns3:_="">
    <xsd:import namespace="a0068053-84f5-409f-b04c-84b70ea2984e"/>
    <xsd:import namespace="f3584b89-2688-4f4b-a949-f0df86aee69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068053-84f5-409f-b04c-84b70ea298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584b89-2688-4f4b-a949-f0df86aee69e"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83575e42-dfaa-4c04-b199-d775e524373a}" ma:internalName="TaxCatchAll" ma:showField="CatchAllData" ma:web="f3584b89-2688-4f4b-a949-f0df86aee6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3584b89-2688-4f4b-a949-f0df86aee69e" xsi:nil="true"/>
    <lcf76f155ced4ddcb4097134ff3c332f xmlns="a0068053-84f5-409f-b04c-84b70ea2984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ADB9BA-4EA9-433A-A506-840A41FCBC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068053-84f5-409f-b04c-84b70ea2984e"/>
    <ds:schemaRef ds:uri="f3584b89-2688-4f4b-a949-f0df86aee6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827ADE-B054-4821-B698-6EDC834446B7}">
  <ds:schemaRefs>
    <ds:schemaRef ds:uri="http://purl.org/dc/elements/1.1/"/>
    <ds:schemaRef ds:uri="http://schemas.microsoft.com/office/2006/metadata/properties"/>
    <ds:schemaRef ds:uri="a0068053-84f5-409f-b04c-84b70ea2984e"/>
    <ds:schemaRef ds:uri="http://purl.org/dc/dcmitype/"/>
    <ds:schemaRef ds:uri="http://schemas.microsoft.com/office/infopath/2007/PartnerControls"/>
    <ds:schemaRef ds:uri="http://www.w3.org/XML/1998/namespace"/>
    <ds:schemaRef ds:uri="http://schemas.microsoft.com/office/2006/documentManagement/types"/>
    <ds:schemaRef ds:uri="http://purl.org/dc/terms/"/>
    <ds:schemaRef ds:uri="http://schemas.openxmlformats.org/package/2006/metadata/core-properties"/>
    <ds:schemaRef ds:uri="f3584b89-2688-4f4b-a949-f0df86aee69e"/>
  </ds:schemaRefs>
</ds:datastoreItem>
</file>

<file path=customXml/itemProps3.xml><?xml version="1.0" encoding="utf-8"?>
<ds:datastoreItem xmlns:ds="http://schemas.openxmlformats.org/officeDocument/2006/customXml" ds:itemID="{551AB440-85CA-497D-8272-8E08E03071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25</vt:i4>
      </vt:variant>
    </vt:vector>
  </HeadingPairs>
  <TitlesOfParts>
    <vt:vector size="45" baseType="lpstr">
      <vt:lpstr>Table of Contents</vt:lpstr>
      <vt:lpstr>1.1 Quart. P&amp;L develop.</vt:lpstr>
      <vt:lpstr>1.2 Quart. result per seg.</vt:lpstr>
      <vt:lpstr>1.3 P&amp;L</vt:lpstr>
      <vt:lpstr>2.1 Consolidated Balance sheet</vt:lpstr>
      <vt:lpstr>2.2 L&amp;A - customers</vt:lpstr>
      <vt:lpstr>2.3 Due to customers</vt:lpstr>
      <vt:lpstr>2.4 Capital | Basel III</vt:lpstr>
      <vt:lpstr>2.5 Leverage ratio</vt:lpstr>
      <vt:lpstr>2.6 Additional inf. Tier 1</vt:lpstr>
      <vt:lpstr>2.7 Liquidity</vt:lpstr>
      <vt:lpstr>2.8 Client Assets</vt:lpstr>
      <vt:lpstr>3.1 Personal &amp; Bus. Banking</vt:lpstr>
      <vt:lpstr>3.2 Wealth Management</vt:lpstr>
      <vt:lpstr>3.3 Corporate Banking</vt:lpstr>
      <vt:lpstr>3.4 Group Functions</vt:lpstr>
      <vt:lpstr>4.1 Cost of Risk</vt:lpstr>
      <vt:lpstr>5.1 Volatile items &amp; Reg levies</vt:lpstr>
      <vt:lpstr>5.2 Actuals vs Consensus</vt:lpstr>
      <vt:lpstr>5.3 Disclosed large items</vt:lpstr>
      <vt:lpstr>FACT_1.1</vt:lpstr>
      <vt:lpstr>FACT_1.5</vt:lpstr>
      <vt:lpstr>FACT_2.1</vt:lpstr>
      <vt:lpstr>FACT_2.4</vt:lpstr>
      <vt:lpstr>FACT_2.5</vt:lpstr>
      <vt:lpstr>FACT_2.6</vt:lpstr>
      <vt:lpstr>'1.1 Quart. P&amp;L develop.'!Print_Area</vt:lpstr>
      <vt:lpstr>'1.2 Quart. result per seg.'!Print_Area</vt:lpstr>
      <vt:lpstr>'1.3 P&amp;L'!Print_Area</vt:lpstr>
      <vt:lpstr>'2.1 Consolidated Balance sheet'!Print_Area</vt:lpstr>
      <vt:lpstr>'2.2 L&amp;A - customers'!Print_Area</vt:lpstr>
      <vt:lpstr>'2.3 Due to customers'!Print_Area</vt:lpstr>
      <vt:lpstr>'2.4 Capital | Basel III'!Print_Area</vt:lpstr>
      <vt:lpstr>'2.5 Leverage ratio'!Print_Area</vt:lpstr>
      <vt:lpstr>'2.6 Additional inf. Tier 1'!Print_Area</vt:lpstr>
      <vt:lpstr>'2.7 Liquidity'!Print_Area</vt:lpstr>
      <vt:lpstr>'2.8 Client Assets'!Print_Area</vt:lpstr>
      <vt:lpstr>'3.1 Personal &amp; Bus. Banking'!Print_Area</vt:lpstr>
      <vt:lpstr>'3.2 Wealth Management'!Print_Area</vt:lpstr>
      <vt:lpstr>'3.3 Corporate Banking'!Print_Area</vt:lpstr>
      <vt:lpstr>'3.4 Group Functions'!Print_Area</vt:lpstr>
      <vt:lpstr>'4.1 Cost of Risk'!Print_Area</vt:lpstr>
      <vt:lpstr>'5.1 Volatile items &amp; Reg levies'!Print_Area</vt:lpstr>
      <vt:lpstr>'5.2 Actuals vs Consensus'!Print_Area</vt:lpstr>
      <vt:lpstr>'Table of Contents'!Print_Area</vt:lpstr>
    </vt:vector>
  </TitlesOfParts>
  <Company>ABN AMRO Bank N.V.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FA0882</dc:creator>
  <cp:lastModifiedBy>Ashton Shockley</cp:lastModifiedBy>
  <cp:lastPrinted>2023-11-15T16:30:23Z</cp:lastPrinted>
  <dcterms:created xsi:type="dcterms:W3CDTF">2011-03-14T12:57:03Z</dcterms:created>
  <dcterms:modified xsi:type="dcterms:W3CDTF">2025-02-12T13:01:17Z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0x010100E41B29273F7D3B4FB9648ADF0CAB019B</vt:lpwstr>
  </property>
  <property fmtid="{D5CDD505-2E9C-101B-9397-08002B2CF9AE}" pid="3" name="{A44787D4-0540-4523-9961-78E4036D8C6D}">
    <vt:lpwstr>{AF92F27B-F71F-4175-B908-30AD1789C8F1}</vt:lpwstr>
  </property>
  <property fmtid="{D5CDD505-2E9C-101B-9397-08002B2CF9AE}" pid="4" name="MediaServiceImageTags">
    <vt:lpwstr/>
  </property>
  <property fmtid="{D5CDD505-2E9C-101B-9397-08002B2CF9AE}" pid="5" name="MSIP_Label_0bce33f7-04c0-4596-9b71-ba8617e88451_Enabled">
    <vt:lpwstr>true</vt:lpwstr>
  </property>
  <property fmtid="{D5CDD505-2E9C-101B-9397-08002B2CF9AE}" pid="6" name="MSIP_Label_0bce33f7-04c0-4596-9b71-ba8617e88451_SetDate">
    <vt:lpwstr>2025-02-12T13:01:11Z</vt:lpwstr>
  </property>
  <property fmtid="{D5CDD505-2E9C-101B-9397-08002B2CF9AE}" pid="7" name="MSIP_Label_0bce33f7-04c0-4596-9b71-ba8617e88451_Method">
    <vt:lpwstr>Privileged</vt:lpwstr>
  </property>
  <property fmtid="{D5CDD505-2E9C-101B-9397-08002B2CF9AE}" pid="8" name="MSIP_Label_0bce33f7-04c0-4596-9b71-ba8617e88451_Name">
    <vt:lpwstr>0bce33f7-04c0-4596-9b71-ba8617e88451</vt:lpwstr>
  </property>
  <property fmtid="{D5CDD505-2E9C-101B-9397-08002B2CF9AE}" pid="9" name="MSIP_Label_0bce33f7-04c0-4596-9b71-ba8617e88451_SiteId">
    <vt:lpwstr>3a15904d-3fd9-4256-a753-beb05cdf0c6d</vt:lpwstr>
  </property>
  <property fmtid="{D5CDD505-2E9C-101B-9397-08002B2CF9AE}" pid="10" name="MSIP_Label_0bce33f7-04c0-4596-9b71-ba8617e88451_ActionId">
    <vt:lpwstr>c830e329-1563-4d06-acb9-4329998a8678</vt:lpwstr>
  </property>
  <property fmtid="{D5CDD505-2E9C-101B-9397-08002B2CF9AE}" pid="11" name="MSIP_Label_0bce33f7-04c0-4596-9b71-ba8617e88451_ContentBits">
    <vt:lpwstr>0</vt:lpwstr>
  </property>
</Properties>
</file>