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abnamro.sharepoint.com/sites/InvestorRelations/Gedeelde documenten/WGD drive (migrated)/a. Quarterly results (MIGRATED)/2024/Q4 2024/Final/"/>
    </mc:Choice>
  </mc:AlternateContent>
  <xr:revisionPtr revIDLastSave="47" documentId="8_{3B2AD567-3A76-47DE-84B0-A096EA3B0C97}" xr6:coauthVersionLast="47" xr6:coauthVersionMax="47" xr10:uidLastSave="{9EFCB780-C152-46A3-BBDB-7AE710C69CF9}"/>
  <bookViews>
    <workbookView xWindow="-120" yWindow="-120" windowWidth="38640" windowHeight="21120" tabRatio="706" xr2:uid="{00000000-000D-0000-FFFF-FFFF00000000}"/>
  </bookViews>
  <sheets>
    <sheet name="Table of Contents" sheetId="73" r:id="rId1"/>
    <sheet name="1.1 Quart. P&amp;L develop." sheetId="28" r:id="rId2"/>
    <sheet name="1.2 Quart. result per seg." sheetId="106" r:id="rId3"/>
    <sheet name="1.3 P&amp;L" sheetId="89" r:id="rId4"/>
    <sheet name="2.1 Consolidated Balance sheet" sheetId="39" r:id="rId5"/>
    <sheet name="2.2 L&amp;A - customers" sheetId="112" r:id="rId6"/>
    <sheet name="2.3 Due to customers" sheetId="113" r:id="rId7"/>
    <sheet name="2.4 Capital | Basel III" sheetId="27" r:id="rId8"/>
    <sheet name="2.5 Leverage ratio" sheetId="87" r:id="rId9"/>
    <sheet name="2.6 Additional inf. Tier 1" sheetId="104" r:id="rId10"/>
    <sheet name="2.7 Liquidity" sheetId="116" r:id="rId11"/>
    <sheet name="2.8 Client Assets" sheetId="114" r:id="rId12"/>
    <sheet name="3.1 Personal &amp; Bus. Banking" sheetId="110" r:id="rId13"/>
    <sheet name="3.2 Wealth Management" sheetId="109" r:id="rId14"/>
    <sheet name="3.3 Corporate Banking" sheetId="108" r:id="rId15"/>
    <sheet name="3.4 Group Functions" sheetId="107" r:id="rId16"/>
    <sheet name="4.1 Cost of Risk" sheetId="115" r:id="rId17"/>
    <sheet name="5.1 Volatile items &amp; Reg levies" sheetId="117" r:id="rId18"/>
    <sheet name="5.2 Actuals vs Consensus" sheetId="118" r:id="rId19"/>
    <sheet name="5.3 Disclosed large items" sheetId="119" r:id="rId20"/>
  </sheets>
  <definedNames>
    <definedName name="_xlnm._FilterDatabase" localSheetId="4" hidden="1">'2.1 Consolidated Balance sheet'!$B$13:$M$13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RES_DOM_FFIEC" hidden="1">"c15269"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S_NON_ACCRUAL_ASSET_DURING_QTR_FFIEC" hidden="1">"c15349"</definedName>
    <definedName name="IQ_ADJ_AVG_BANK_ASSETS" hidden="1">"c2671"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ORT_EXP_IMPAIRMENT_OTHER_INTANGIBLE_ASSETS_FFIEC" hidden="1">"c13026"</definedName>
    <definedName name="IQ_AMORTIZATION" hidden="1">"c1591"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REPRICE_ASSETS_TOT_FFIEC" hidden="1">"c13454"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SALE_SEC_FFIEC" hidden="1">"c12791"</definedName>
    <definedName name="IQ_AVERAGE_DEPOSITS" hidden="1">"c15256"</definedName>
    <definedName name="IQ_AVERAGE_INTEREST_BEARING_DEPOSITS" hidden="1">"c15254"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NK_DEBT" hidden="1">"c2544"</definedName>
    <definedName name="IQ_BANK_DEBT_PCT" hidden="1">"c2545"</definedName>
    <definedName name="IQ_BANK_LOAN_LIST" hidden="1">"c13507"</definedName>
    <definedName name="IQ_BANKING_FEES_OPERATING_INC_FFIEC" hidden="1">"c13386"</definedName>
    <definedName name="IQ_BANKS_FOREIGN_COUNTRIES_NON_TRANS_ACCTS_FFIEC" hidden="1">"c15326"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_COL" hidden="1">"c11719"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THOM" hidden="1">"c12476"</definedName>
    <definedName name="IQ_BV_SHARE_DET_EST_DATE" hidden="1">"c12200"</definedName>
    <definedName name="IQ_BV_SHARE_DET_EST_DATE_THOM" hidden="1">"c12225"</definedName>
    <definedName name="IQ_BV_SHARE_DET_EST_INCL" hidden="1">"c12339"</definedName>
    <definedName name="IQ_BV_SHARE_DET_EST_INCL_THOM" hidden="1">"c12359"</definedName>
    <definedName name="IQ_BV_SHARE_DET_EST_ORIGIN" hidden="1">"c12573"</definedName>
    <definedName name="IQ_BV_SHARE_DET_EST_ORIGIN_THOM" hidden="1">"c12595"</definedName>
    <definedName name="IQ_BV_SHARE_DET_EST_THOM" hidden="1">"c12075"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_COL" hidden="1">"c11718"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THOM" hidden="1">"c12477"</definedName>
    <definedName name="IQ_CAPEX_DET_EST_DATE" hidden="1">"c12201"</definedName>
    <definedName name="IQ_CAPEX_DET_EST_DATE_THOM" hidden="1">"c12226"</definedName>
    <definedName name="IQ_CAPEX_DET_EST_INCL" hidden="1">"c12340"</definedName>
    <definedName name="IQ_CAPEX_DET_EST_INCL_THOM" hidden="1">"c12360"</definedName>
    <definedName name="IQ_CAPEX_DET_EST_ORIGIN" hidden="1">"c12765"</definedName>
    <definedName name="IQ_CAPEX_DET_EST_ORIGIN_THOM" hidden="1">"c12596"</definedName>
    <definedName name="IQ_CAPEX_DET_EST_THOM" hidden="1">"c12076"</definedName>
    <definedName name="IQ_CAPEX_EST" hidden="1">"c3523"</definedName>
    <definedName name="IQ_CAPEX_EST_THOM" hidden="1">"c5502"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_COL" hidden="1">"c11708"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THOM" hidden="1">"c12479"</definedName>
    <definedName name="IQ_CFPS_DET_EST_DATE" hidden="1">"c12202"</definedName>
    <definedName name="IQ_CFPS_DET_EST_DATE_THOM" hidden="1">"c12228"</definedName>
    <definedName name="IQ_CFPS_DET_EST_INCL" hidden="1">"c12341"</definedName>
    <definedName name="IQ_CFPS_DET_EST_INCL_THOM" hidden="1">"c12362"</definedName>
    <definedName name="IQ_CFPS_DET_EST_ORIGIN" hidden="1">"c12575"</definedName>
    <definedName name="IQ_CFPS_DET_EST_ORIGIN_THOM" hidden="1">"c12598"</definedName>
    <definedName name="IQ_CFPS_DET_EST_THOM" hidden="1">"c12078"</definedName>
    <definedName name="IQ_CFPS_EST" hidden="1">"c1667"</definedName>
    <definedName name="IQ_CFPS_EST_THOM" hidden="1">"c4006"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DOM" hidden="1">"c177"</definedName>
    <definedName name="IQ_COMMERCIAL_FIRE_WRITTEN" hidden="1">"c178"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ON_ACCRUAL_FFIEC" hidden="1">"c13323"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ISK_BASED_FFIEC" hidden="1">"c13431"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GROSS_LOANS_FFIEC" hidden="1">"c13400"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SELL_SEC_OTHER_OFF_BS_FFIEC" hidden="1">"c13129"</definedName>
    <definedName name="IQ_COMMODITY_EXPOSURE_FFIEC" hidden="1">"c13061"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LAND_DEV_DOM_FFIEC" hidden="1">"c15267"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IB_ID_DET_EST" hidden="1">"c12045"</definedName>
    <definedName name="IQ_CONTRIB_ID_DET_EST_THOM" hidden="1">"c12073"</definedName>
    <definedName name="IQ_CONTRIB_ID_NON_PER_DET_EST" hidden="1">"c13824"</definedName>
    <definedName name="IQ_CONTRIB_ID_NON_PER_DET_EST_THOM" hidden="1">"c13826"</definedName>
    <definedName name="IQ_CONTRIB_NAME_DET_EST" hidden="1">"c12046"</definedName>
    <definedName name="IQ_CONTRIB_NAME_DET_EST_THOM" hidden="1">"c12074"</definedName>
    <definedName name="IQ_CONTRIB_NAME_NON_PER_DET_EST" hidden="1">"c12760"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THOM" hidden="1">"c12230"</definedName>
    <definedName name="IQ_CONTRIB_REC_DET_EST_ORIGIN" hidden="1">"c12577"</definedName>
    <definedName name="IQ_CONTRIB_REC_DET_EST_ORIGIN_THOM" hidden="1">"c12600"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O_ID" hidden="1">"c15222"</definedName>
    <definedName name="IQ_COO_NAME" hidden="1">"c15221"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NON_ACCRUAL_FFIEC" hidden="1">"c13324"</definedName>
    <definedName name="IQ_CREDIT_CARD_LOANS_RECOV_FFIEC" hidden="1">"c13202"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TOT_DEPOSITS_FFIEC" hidden="1">"c13902"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INTEREST_SECURITIES" hidden="1">"c5509"</definedName>
    <definedName name="IQ_DEPOSITS_LESS_100K_COMMERCIAL_BANK_SUBS_FFIEC" hidden="1">"c12948"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FIEC" hidden="1">"c12969"</definedName>
    <definedName name="IQ_DIVIDENDS_DECLARED_PREFERRED_FFIEC" hidden="1">"c12968"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_COL" hidden="1">"c11709"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THOM" hidden="1">"c12480"</definedName>
    <definedName name="IQ_DPS_DET_EST_DATE" hidden="1">"c12205"</definedName>
    <definedName name="IQ_DPS_DET_EST_DATE_THOM" hidden="1">"c12231"</definedName>
    <definedName name="IQ_DPS_DET_EST_INCL" hidden="1">"c12342"</definedName>
    <definedName name="IQ_DPS_DET_EST_INCL_THOM" hidden="1">"c12363"</definedName>
    <definedName name="IQ_DPS_DET_EST_ORIGIN" hidden="1">"c12578"</definedName>
    <definedName name="IQ_DPS_DET_EST_ORIGIN_THOM" hidden="1">"c12601"</definedName>
    <definedName name="IQ_DPS_DET_EST_THOM" hidden="1">"c12081"</definedName>
    <definedName name="IQ_DPS_EST" hidden="1">"c1674"</definedName>
    <definedName name="IQ_DPS_EST_BOTTOM_UP" hidden="1">"c5493"</definedName>
    <definedName name="IQ_DPS_EST_THOM" hidden="1">"c4013"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QUARTERLY_AVG_FFIEC" hidden="1">"c13086"</definedName>
    <definedName name="IQ_EARNING_ASSETS_REPRICE_ASSETS_TOT_FFIEC" hidden="1">"c13451"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_COL" hidden="1">"c11710"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THOM" hidden="1">"c12481"</definedName>
    <definedName name="IQ_EBIT_DET_EST_DATE" hidden="1">"c12206"</definedName>
    <definedName name="IQ_EBIT_DET_EST_DATE_THOM" hidden="1">"c12232"</definedName>
    <definedName name="IQ_EBIT_DET_EST_INCL" hidden="1">"c12343"</definedName>
    <definedName name="IQ_EBIT_DET_EST_INCL_THOM" hidden="1">"c12364"</definedName>
    <definedName name="IQ_EBIT_DET_EST_ORIGIN" hidden="1">"c12579"</definedName>
    <definedName name="IQ_EBIT_DET_EST_ORIGIN_THOM" hidden="1">"c12602"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DET_EST" hidden="1">"c12054"</definedName>
    <definedName name="IQ_EBITDA_DET_EST_CURRENCY" hidden="1">"c12461"</definedName>
    <definedName name="IQ_EBITDA_DET_EST_CURRENCY_THOM" hidden="1">"c12482"</definedName>
    <definedName name="IQ_EBITDA_DET_EST_DATE" hidden="1">"c12207"</definedName>
    <definedName name="IQ_EBITDA_DET_EST_DATE_THOM" hidden="1">"c12233"</definedName>
    <definedName name="IQ_EBITDA_DET_EST_INCL" hidden="1">"c12344"</definedName>
    <definedName name="IQ_EBITDA_DET_EST_INCL_THOM" hidden="1">"c12365"</definedName>
    <definedName name="IQ_EBITDA_DET_EST_ORIGIN" hidden="1">"c12580"</definedName>
    <definedName name="IQ_EBITDA_DET_EST_ORIGIN_THOM" hidden="1">"c12603"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"c16242"</definedName>
    <definedName name="IQ_ECS_NUM_SHAREHOLDERS_ABS" hidden="1">"c16243"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ITLEMENT_DET_EST" hidden="1">"c12044"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THOM" hidden="1">"c12484"</definedName>
    <definedName name="IQ_EPS_DET_EST_DATE" hidden="1">"c13575"</definedName>
    <definedName name="IQ_EPS_DET_EST_DATE_THOM" hidden="1">"c12235"</definedName>
    <definedName name="IQ_EPS_DET_EST_INCL" hidden="1">"c13587"</definedName>
    <definedName name="IQ_EPS_DET_EST_INCL_THOM" hidden="1">"c12367"</definedName>
    <definedName name="IQ_EPS_DET_EST_ORIGIN" hidden="1">"c13579"</definedName>
    <definedName name="IQ_EPS_DET_EST_ORIGIN_THOM" hidden="1">"c12605"</definedName>
    <definedName name="IQ_EPS_DET_EST_THOM" hidden="1">"c12085"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THOM" hidden="1">"c5647"</definedName>
    <definedName name="IQ_EPS_EST_CIQ" hidden="1">"c4994"</definedName>
    <definedName name="IQ_EPS_EST_THOM" hidden="1">"c5290"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DET_EST" hidden="1">"c12056"</definedName>
    <definedName name="IQ_EPS_GW_DET_EST_CURRENCY" hidden="1">"c12463"</definedName>
    <definedName name="IQ_EPS_GW_DET_EST_CURRENCY_THOM" hidden="1">"c12485"</definedName>
    <definedName name="IQ_EPS_GW_DET_EST_DATE" hidden="1">"c12209"</definedName>
    <definedName name="IQ_EPS_GW_DET_EST_DATE_THOM" hidden="1">"c12236"</definedName>
    <definedName name="IQ_EPS_GW_DET_EST_INCL" hidden="1">"c12346"</definedName>
    <definedName name="IQ_EPS_GW_DET_EST_INCL_THOM" hidden="1">"c12368"</definedName>
    <definedName name="IQ_EPS_GW_DET_EST_ORIGIN" hidden="1">"c12582"</definedName>
    <definedName name="IQ_EPS_GW_DET_EST_ORIGIN_THOM" hidden="1">"c12606"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EST_THOM" hidden="1">"c5133"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DATE" hidden="1">"c12211"</definedName>
    <definedName name="IQ_EPS_NORM_DET_EST_INCL" hidden="1">"c12348"</definedName>
    <definedName name="IQ_EPS_NORM_DET_EST_ORIGIN" hidden="1">"c12583"</definedName>
    <definedName name="IQ_EPS_NORM_DET_EST_ORIGIN_THOM" hidden="1">"c12607"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THOM" hidden="1">"c12486"</definedName>
    <definedName name="IQ_EPS_REPORTED_DET_EST_DATE" hidden="1">"c12210"</definedName>
    <definedName name="IQ_EPS_REPORTED_DET_EST_DATE_THOM" hidden="1">"c12237"</definedName>
    <definedName name="IQ_EPS_REPORTED_DET_EST_INCL" hidden="1">"c12347"</definedName>
    <definedName name="IQ_EPS_REPORTED_DET_EST_INCL_THOM" hidden="1">"c12369"</definedName>
    <definedName name="IQ_EPS_REPORTED_DET_EST_ORIGIN" hidden="1">"c12772"</definedName>
    <definedName name="IQ_EPS_REPORTED_DET_EST_ORIGIN_THOM" hidden="1">"c13511"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QUARTERLY_AVG_FFIEC" hidden="1">"c13092"</definedName>
    <definedName name="IQ_EQUITY_ENDING_FFIEC" hidden="1">"c12973"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QUARTERLY_AVG_FFIEC" hidden="1">"c15474"</definedName>
    <definedName name="IQ_EQUITY_SECURITIES_WITHOUT_FAIR_VALUES_FFIEC" hidden="1">"c12846"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THOM" hidden="1">"c4012"</definedName>
    <definedName name="IQ_EST_ACT_DISTRIBUTABLE_CASH" hidden="1">"c4396"</definedName>
    <definedName name="IQ_EST_ACT_DISTRIBUTABLE_CASH_CIQ_COL" hidden="1">"c11568"</definedName>
    <definedName name="IQ_EST_ACT_DISTRIBUTABLE_CASH_SHARE" hidden="1">"c4397"</definedName>
    <definedName name="IQ_EST_ACT_DPS" hidden="1">"c1680"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"c4407"</definedName>
    <definedName name="IQ_EST_ACT_FFO_ADJ" hidden="1">"c4406"</definedName>
    <definedName name="IQ_EST_ACT_FFO_CIQ_COL" hidden="1">"c11579"</definedName>
    <definedName name="IQ_EST_ACT_FFO_SHARE" hidden="1">"c1666"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DIFF_CIQ_COL" hidden="1">"c11213"</definedName>
    <definedName name="IQ_EST_CASH_FLOW_SURPRISE_PERCENT" hidden="1">"c4161"</definedName>
    <definedName name="IQ_EST_CASH_FLOW_SURPRISE_PERCENT_CIQ_COL" hidden="1">"c11222"</definedName>
    <definedName name="IQ_EST_CASH_OPER_DIFF" hidden="1">"c4162"</definedName>
    <definedName name="IQ_EST_CASH_OPER_DIFF_CIQ_COL" hidden="1">"c11223"</definedName>
    <definedName name="IQ_EST_CASH_OPER_SURPRISE_PERCENT" hidden="1">"c4248"</definedName>
    <definedName name="IQ_EST_CASH_OPER_SURPRISE_PERCENT_CIQ_COL" hidden="1">"c11421"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ISTRIBUTABLE_CASH_DIFF" hidden="1">"c4276"</definedName>
    <definedName name="IQ_EST_DISTRIBUTABLE_CASH_DIFF_CIQ_COL" hidden="1">"c11448"</definedName>
    <definedName name="IQ_EST_DISTRIBUTABLE_CASH_GROWTH_1YR" hidden="1">"c4413"</definedName>
    <definedName name="IQ_EST_DISTRIBUTABLE_CASH_GROWTH_1YR_CIQ_COL" hidden="1">"c11585"</definedName>
    <definedName name="IQ_EST_DISTRIBUTABLE_CASH_GROWTH_2YR" hidden="1">"c4414"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_COL" hidden="1">"c11588"</definedName>
    <definedName name="IQ_EST_DISTRIBUTABLE_CASH_SHARE_DIFF" hidden="1">"c4284"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_COL" hidden="1">"c11467"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GW_DIFF" hidden="1">"c4304"</definedName>
    <definedName name="IQ_EST_EBIT_GW_DIFF_CIQ_COL" hidden="1">"c11476"</definedName>
    <definedName name="IQ_EST_EBIT_GW_SURPRISE_PERCENT" hidden="1">"c4313"</definedName>
    <definedName name="IQ_EST_EBIT_GW_SURPRISE_PERCENT_CIQ_COL" hidden="1">"c11485"</definedName>
    <definedName name="IQ_EST_EBIT_SBC_DIFF" hidden="1">"c4314"</definedName>
    <definedName name="IQ_EST_EBIT_SBC_DIFF_CIQ_COL" hidden="1">"c11486"</definedName>
    <definedName name="IQ_EST_EBIT_SBC_GW_DIFF" hidden="1">"c4318"</definedName>
    <definedName name="IQ_EST_EBIT_SBC_GW_DIFF_CIQ_COL" hidden="1">"c11490"</definedName>
    <definedName name="IQ_EST_EBIT_SBC_GW_SURPRISE_PERCENT" hidden="1">"c4327"</definedName>
    <definedName name="IQ_EST_EBIT_SBC_GW_SURPRISE_PERCENT_CIQ_COL" hidden="1">"c11499"</definedName>
    <definedName name="IQ_EST_EBIT_SBC_SURPRISE_PERCENT" hidden="1">"c4333"</definedName>
    <definedName name="IQ_EST_EBIT_SBC_SURPRISE_PERCENT_CIQ_COL" hidden="1">"c11505"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THOM" hidden="1">"c5163"</definedName>
    <definedName name="IQ_EST_EBITDA_SBC_DIFF" hidden="1">"c4335"</definedName>
    <definedName name="IQ_EST_EBITDA_SBC_DIFF_CIQ_COL" hidden="1">"c11507"</definedName>
    <definedName name="IQ_EST_EBITDA_SBC_SURPRISE_PERCENT" hidden="1">"c4344"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THOM" hidden="1">"c5185"</definedName>
    <definedName name="IQ_EST_EBT_SBC_DIFF" hidden="1">"c4348"</definedName>
    <definedName name="IQ_EST_EBT_SBC_DIFF_CIQ_COL" hidden="1">"c11520"</definedName>
    <definedName name="IQ_EST_EBT_SBC_GW_DIFF" hidden="1">"c4352"</definedName>
    <definedName name="IQ_EST_EBT_SBC_GW_DIFF_CIQ_COL" hidden="1">"c11524"</definedName>
    <definedName name="IQ_EST_EBT_SBC_GW_SURPRISE_PERCENT" hidden="1">"c4361"</definedName>
    <definedName name="IQ_EST_EBT_SBC_GW_SURPRISE_PERCENT_CIQ_COL" hidden="1">"c11533"</definedName>
    <definedName name="IQ_EST_EBT_SBC_SURPRISE_PERCENT" hidden="1">"c4367"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BC_DIFF" hidden="1">"c4374"</definedName>
    <definedName name="IQ_EST_EPS_SBC_DIFF_CIQ_COL" hidden="1">"c11546"</definedName>
    <definedName name="IQ_EST_EPS_SBC_GW_DIFF" hidden="1">"c4378"</definedName>
    <definedName name="IQ_EST_EPS_SBC_GW_DIFF_CIQ_COL" hidden="1">"c11550"</definedName>
    <definedName name="IQ_EST_EPS_SBC_GW_SURPRISE_PERCENT" hidden="1">"c4387"</definedName>
    <definedName name="IQ_EST_EPS_SBC_GW_SURPRISE_PERCENT_CIQ_COL" hidden="1">"c11559"</definedName>
    <definedName name="IQ_EST_EPS_SBC_SURPRISE_PERCENT" hidden="1">"c4393"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DIFF_CIQ_COL" hidden="1">"c11605"</definedName>
    <definedName name="IQ_EST_FFO_ADJ_GROWTH_1YR" hidden="1">"c4421"</definedName>
    <definedName name="IQ_EST_FFO_ADJ_GROWTH_1YR_CIQ_COL" hidden="1">"c11593"</definedName>
    <definedName name="IQ_EST_FFO_ADJ_GROWTH_2YR" hidden="1">"c4422"</definedName>
    <definedName name="IQ_EST_FFO_ADJ_GROWTH_2YR_CIQ_COL" hidden="1">"c11594"</definedName>
    <definedName name="IQ_EST_FFO_ADJ_GROWTH_Q_1YR" hidden="1">"c4423"</definedName>
    <definedName name="IQ_EST_FFO_ADJ_GROWTH_Q_1YR_CIQ_COL" hidden="1">"c11595"</definedName>
    <definedName name="IQ_EST_FFO_ADJ_SEQ_GROWTH_Q" hidden="1">"c4424"</definedName>
    <definedName name="IQ_EST_FFO_ADJ_SEQ_GROWTH_Q_CIQ_COL" hidden="1">"c11596"</definedName>
    <definedName name="IQ_EST_FFO_ADJ_SURPRISE_PERCENT" hidden="1">"c4442"</definedName>
    <definedName name="IQ_EST_FFO_ADJ_SURPRISE_PERCENT_CIQ_COL" hidden="1">"c11614"</definedName>
    <definedName name="IQ_EST_FFO_DIFF" hidden="1">"c4444"</definedName>
    <definedName name="IQ_EST_FFO_DIFF_CIQ_COL" hidden="1">"c11616"</definedName>
    <definedName name="IQ_EST_FFO_GROWTH_1YR" hidden="1">"c4425"</definedName>
    <definedName name="IQ_EST_FFO_GROWTH_1YR_CIQ_COL" hidden="1">"c11597"</definedName>
    <definedName name="IQ_EST_FFO_GROWTH_1YR_THOM" hidden="1">"c5170"</definedName>
    <definedName name="IQ_EST_FFO_GROWTH_2YR" hidden="1">"c4426"</definedName>
    <definedName name="IQ_EST_FFO_GROWTH_2YR_CIQ_COL" hidden="1">"c11598"</definedName>
    <definedName name="IQ_EST_FFO_GROWTH_2YR_THOM" hidden="1">"c5171"</definedName>
    <definedName name="IQ_EST_FFO_GROWTH_Q_1YR" hidden="1">"c4427"</definedName>
    <definedName name="IQ_EST_FFO_GROWTH_Q_1YR_CIQ_COL" hidden="1">"c11599"</definedName>
    <definedName name="IQ_EST_FFO_GROWTH_Q_1YR_THOM" hidden="1">"c5172"</definedName>
    <definedName name="IQ_EST_FFO_SEQ_GROWTH_Q" hidden="1">"c4428"</definedName>
    <definedName name="IQ_EST_FFO_SEQ_GROWTH_Q_CIQ_COL" hidden="1">"c11600"</definedName>
    <definedName name="IQ_EST_FFO_SEQ_GROWTH_Q_THOM" hidden="1">"c5173"</definedName>
    <definedName name="IQ_EST_FFO_SHARE_DIFF" hidden="1">"c1869"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URPRISE_PERCENT" hidden="1">"c1870"</definedName>
    <definedName name="IQ_EST_FFO_SHARE_SURPRISE_PERCENT_THOM" hidden="1">"c5187"</definedName>
    <definedName name="IQ_EST_FFO_SURPRISE_PERCENT" hidden="1">"c4453"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FOOTNOTE_THOM" hidden="1">"c5313"</definedName>
    <definedName name="IQ_EST_MAINT_CAPEX_DIFF" hidden="1">"c4456"</definedName>
    <definedName name="IQ_EST_MAINT_CAPEX_DIFF_CIQ_COL" hidden="1">"c11632"</definedName>
    <definedName name="IQ_EST_MAINT_CAPEX_GROWTH_1YR" hidden="1">"c4429"</definedName>
    <definedName name="IQ_EST_MAINT_CAPEX_GROWTH_1YR_CIQ_COL" hidden="1">"c11601"</definedName>
    <definedName name="IQ_EST_MAINT_CAPEX_GROWTH_2YR" hidden="1">"c4430"</definedName>
    <definedName name="IQ_EST_MAINT_CAPEX_GROWTH_2YR_CIQ_COL" hidden="1">"c11602"</definedName>
    <definedName name="IQ_EST_MAINT_CAPEX_GROWTH_Q_1YR" hidden="1">"c4431"</definedName>
    <definedName name="IQ_EST_MAINT_CAPEX_GROWTH_Q_1YR_CIQ_COL" hidden="1">"c11603"</definedName>
    <definedName name="IQ_EST_MAINT_CAPEX_SEQ_GROWTH_Q" hidden="1">"c4432"</definedName>
    <definedName name="IQ_EST_MAINT_CAPEX_SEQ_GROWTH_Q_CIQ_COL" hidden="1">"c11604"</definedName>
    <definedName name="IQ_EST_MAINT_CAPEX_SURPRISE_PERCENT" hidden="1">"c4465"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" hidden="1">"c4472"</definedName>
    <definedName name="IQ_EST_NI_SBC_DIFF_CIQ_COL" hidden="1">"c11657"</definedName>
    <definedName name="IQ_EST_NI_SBC_GW_DIFF" hidden="1">"c4476"</definedName>
    <definedName name="IQ_EST_NI_SBC_GW_DIFF_CIQ_COL" hidden="1">"c11661"</definedName>
    <definedName name="IQ_EST_NI_SBC_GW_SURPRISE_PERCENT" hidden="1">"c4485"</definedName>
    <definedName name="IQ_EST_NI_SBC_GW_SURPRISE_PERCENT_CIQ_COL" hidden="1">"c11670"</definedName>
    <definedName name="IQ_EST_NI_SBC_SURPRISE_PERCENT" hidden="1">"c4491"</definedName>
    <definedName name="IQ_EST_NI_SBC_SURPRISE_PERCENT_CIQ_COL" hidden="1">"c11676"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CURRING_PROFIT_SHARE_DIFF" hidden="1">"c4505"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THOM" hidden="1">"c5183"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TOT_LOANS_FFIEC" hidden="1">"c13870"</definedName>
    <definedName name="IQ_FARMLAND_DOM_FFIEC" hidden="1">"c15268"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QUARTERLY_AVG_FFIEC" hidden="1">"c13090"</definedName>
    <definedName name="IQ_FED_FUNDS_SOLD_DOM_FFIEC" hidden="1">"c12806"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"c4445"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" hidden="1">"c4448"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" hidden="1">"c4449"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MEDIAN_EST_CIQ_COL" hidden="1">"c11626"</definedName>
    <definedName name="IQ_FFO_NUM_EST" hidden="1">"c4451"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ACT_OR_EST_CIQ_COL" hidden="1">"c11618"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THOM" hidden="1">"c12487"</definedName>
    <definedName name="IQ_FFO_SHARE_EST_DET_EST_DATE" hidden="1">"c12212"</definedName>
    <definedName name="IQ_FFO_SHARE_EST_DET_EST_DATE_THOM" hidden="1">"c12238"</definedName>
    <definedName name="IQ_FFO_SHARE_EST_DET_EST_INCL" hidden="1">"c12349"</definedName>
    <definedName name="IQ_FFO_SHARE_EST_DET_EST_INCL_THOM" hidden="1">"c12370"</definedName>
    <definedName name="IQ_FFO_SHARE_EST_DET_EST_ORIGIN" hidden="1">"c12722"</definedName>
    <definedName name="IQ_FFO_SHARE_EST_DET_EST_ORIGIN_THOM" hidden="1">"c12608"</definedName>
    <definedName name="IQ_FFO_SHARE_EST_DET_EST_THOM" hidden="1">"c12088"</definedName>
    <definedName name="IQ_FFO_SHARE_EST_THOM" hidden="1">"c3999"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THOM" hidden="1">"c4001"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THOM" hidden="1">"c4002"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THOM" hidden="1">"c4000"</definedName>
    <definedName name="IQ_FFO_SHARE_NUM_EST" hidden="1">"c421"</definedName>
    <definedName name="IQ_FFO_SHARE_NUM_EST_THOM" hidden="1">"c4003"</definedName>
    <definedName name="IQ_FFO_SHARE_STDDEV_EST" hidden="1">"c422"</definedName>
    <definedName name="IQ_FFO_SHARE_STDDEV_EST_THOM" hidden="1">"c4004"</definedName>
    <definedName name="IQ_FFO_SHARES_BASIC" hidden="1">"c16185"</definedName>
    <definedName name="IQ_FFO_SHARES_DILUTED" hidden="1">"c16187"</definedName>
    <definedName name="IQ_FFO_STDDEV_EST" hidden="1">"c4452"</definedName>
    <definedName name="IQ_FFO_STDDEV_EST_CIQ_COL" hidden="1">"c11628"</definedName>
    <definedName name="IQ_FFO_TOTAL_REVENUE" hidden="1">"c16060"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INCOME_OPERATING_INC_FFIEC" hidden="1">"c13383"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ORECLOSED_PROP_GNMA_LOANS_FFIEC" hidden="1">"c15272"</definedName>
    <definedName name="IQ_FOREIGN_BANKS_DUE_30_89_FFIEC" hidden="1">"c13269"</definedName>
    <definedName name="IQ_FOREIGN_BANKS_DUE_90_FFIEC" hidden="1">"c13295"</definedName>
    <definedName name="IQ_FOREIGN_BANKS_NON_ACCRUAL_FFIEC" hidden="1">"c13321"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TOT_FFIEC" hidden="1">"c13486"</definedName>
    <definedName name="IQ_FOREIGN_DEPOSITS_TOTAL_DEPOSITS" hidden="1">"c15719"</definedName>
    <definedName name="IQ_FOREIGN_EXCHANGE" hidden="1">"c1376"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FIEC" hidden="1">"c13125"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OODWILL_FFIEC" hidden="1">"c12836"</definedName>
    <definedName name="IQ_GOODWILL_IMPAIRMENT_FFIEC" hidden="1">"c13025"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OME_CHECKS_FFIEC" hidden="1">"c13040"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GROSS_LOANS_FFIEC" hidden="1">"c13411"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UR_RECEIV" hidden="1">"c1600"</definedName>
    <definedName name="IQ_INSURANCE_REINSURANCE_UNDERWRITING_INCOME_FFIEC" hidden="1">"c13008"</definedName>
    <definedName name="IQ_INSURANCE_REV_OPERATING_INC_FFIEC" hidden="1">"c13387"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UTI" hidden="1">"c592"</definedName>
    <definedName name="IQ_INT_EXPENSE_AVG_ASSET" hidden="1">"c15705"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INC_AVG_ASSETS_FFIEC" hidden="1">"c13356"</definedName>
    <definedName name="IQ_INT_INC_BR" hidden="1">"c593"</definedName>
    <definedName name="IQ_INT_INC_DUE_DEPOSITORY_INSTITUTIONS_FFIEC" hidden="1">"c12981"</definedName>
    <definedName name="IQ_INT_INC_EARNING_ASSETS_FFIEC" hidden="1">"c13375"</definedName>
    <definedName name="IQ_INT_INC_FED_FUNDS_SOLD_FFIEC" hidden="1">"c12987"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DOM_FFIEC" hidden="1">"c12915"</definedName>
    <definedName name="IQ_LEASE_FINANCING_RECEIVABLES_QUARTERLY_AVG_FFIEC" hidden="1">"c15483"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LEASE_RECEIV" hidden="1">"c657"</definedName>
    <definedName name="IQ_LOAN_LOSS" hidden="1">"c1386"</definedName>
    <definedName name="IQ_LOAN_LOSS_ALLOWANCE_NON_PERF_ASSETS_FFIEC" hidden="1">"c13912"</definedName>
    <definedName name="IQ_LOAN_LOSS_PROVISION_FOREIGN_FFIEC" hidden="1">"c15382"</definedName>
    <definedName name="IQ_LOAN_LOSSES_AVERAGE_LOANS_FFIEC" hidden="1">"c13350"</definedName>
    <definedName name="IQ_LOAN_SERVICE_REV" hidden="1">"c658"</definedName>
    <definedName name="IQ_LOANS_AGRICULTURAL_PROD_LL_REC_FFIEC" hidden="1">"c12886"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CONSTRUCTION_TRADING_DOM_FFIEC" hidden="1">"c12925"</definedName>
    <definedName name="IQ_LOANS_SECURED_FARMLAND_TRADING_DOM_FFIEC" hidden="1">"c12926"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US_INST_CHARGE_OFFS_FFIEC" hidden="1">"c13175"</definedName>
    <definedName name="IQ_LOANS_US_INST_RECOV_FFIEC" hidden="1">"c13197"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THOM" hidden="1">"c12240"</definedName>
    <definedName name="IQ_LT_GROWTH_DET_EST_INCL" hidden="1">"c12350"</definedName>
    <definedName name="IQ_LT_GROWTH_DET_EST_INCL_THOM" hidden="1">"c12372"</definedName>
    <definedName name="IQ_LT_GROWTH_DET_EST_ORIGIN" hidden="1">"c12725"</definedName>
    <definedName name="IQ_LT_GROWTH_DET_EST_ORIGIN_THOM" hidden="1">"c12610"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DET_EST_ORIGIN" hidden="1">"c12585"</definedName>
    <definedName name="IQ_NAV_SHARE_DET_EST_ORIGIN_THOM" hidden="1">"c12611"</definedName>
    <definedName name="IQ_NAV_SHARE_EST" hidden="1">"c5609"</definedName>
    <definedName name="IQ_NAV_SHARE_HIGH_EST" hidden="1">"c5612"</definedName>
    <definedName name="IQ_NAV_SHARE_LOW_EST" hidden="1">"c5613"</definedName>
    <definedName name="IQ_NAV_SHARE_MEDIAN_EST" hidden="1">"c5610"</definedName>
    <definedName name="IQ_NAV_SHARE_NUM_EST" hidden="1">"c5614"</definedName>
    <definedName name="IQ_NAV_SHARE_RE" hidden="1">"c16011"</definedName>
    <definedName name="IQ_NAV_SHARE_STDDEV_EST" hidden="1">"c5611"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_COL" hidden="1">"c11717"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THOM" hidden="1">"c12491"</definedName>
    <definedName name="IQ_NET_DEBT_DET_EST_DATE" hidden="1">"c12214"</definedName>
    <definedName name="IQ_NET_DEBT_DET_EST_DATE_THOM" hidden="1">"c12242"</definedName>
    <definedName name="IQ_NET_DEBT_DET_EST_INCL" hidden="1">"c12351"</definedName>
    <definedName name="IQ_NET_DEBT_DET_EST_INCL_THOM" hidden="1">"c12374"</definedName>
    <definedName name="IQ_NET_DEBT_DET_EST_ORIGIN" hidden="1">"c12586"</definedName>
    <definedName name="IQ_NET_DEBT_DET_EST_ORIGIN_THOM" hidden="1">"c12612"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_COL" hidden="1">"c11712"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THOM" hidden="1">"c12492"</definedName>
    <definedName name="IQ_NI_DET_EST_DATE" hidden="1">"c12215"</definedName>
    <definedName name="IQ_NI_DET_EST_DATE_THOM" hidden="1">"c12243"</definedName>
    <definedName name="IQ_NI_DET_EST_INCL" hidden="1">"c12352"</definedName>
    <definedName name="IQ_NI_DET_EST_INCL_THOM" hidden="1">"c12375"</definedName>
    <definedName name="IQ_NI_DET_EST_ORIGIN" hidden="1">"c12587"</definedName>
    <definedName name="IQ_NI_DET_EST_ORIGIN_THOM" hidden="1">"c12613"</definedName>
    <definedName name="IQ_NI_DET_EST_THOM" hidden="1">"c12093"</definedName>
    <definedName name="IQ_NI_EST" hidden="1">"c1716"</definedName>
    <definedName name="IQ_NI_EST_THOM" hidden="1">"c5126"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URRENCY" hidden="1">"c12470"</definedName>
    <definedName name="IQ_NI_GW_DET_EST_DATE" hidden="1">"c12216"</definedName>
    <definedName name="IQ_NI_GW_DET_EST_INCL" hidden="1">"c12353"</definedName>
    <definedName name="IQ_NI_GW_EST" hidden="1">"c1723"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DET_EST_ORIGIN" hidden="1">"c12588"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CASH_FFIEC" hidden="1">"c12774"</definedName>
    <definedName name="IQ_NONINTEREST_INC_FOREIGN_FFIEC" hidden="1">"c15376"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T_DERIVATIVES_BENEFICIARY_FFIEC" hidden="1">"c13118"</definedName>
    <definedName name="IQ_NOTIONAL_AMT_DERIVATIVES_GUARANTOR_FFIEC" hidden="1">"c13111"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THOM" hidden="1">"c12494"</definedName>
    <definedName name="IQ_OPER_INC_DET_EST_DATE" hidden="1">"c12217"</definedName>
    <definedName name="IQ_OPER_INC_DET_EST_DATE_THOM" hidden="1">"c12245"</definedName>
    <definedName name="IQ_OPER_INC_DET_EST_INCL" hidden="1">"c12354"</definedName>
    <definedName name="IQ_OPER_INC_DET_EST_INCL_THOM" hidden="1">"c12377"</definedName>
    <definedName name="IQ_OPER_INC_DET_EST_ORIGIN" hidden="1">"c12589"</definedName>
    <definedName name="IQ_OPER_INC_DET_EST_ORIGIN_THOM" hidden="1">"c12615"</definedName>
    <definedName name="IQ_OPER_INC_DET_EST_THOM" hidden="1">"c12095"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FFIEC" hidden="1">"c12831"</definedName>
    <definedName name="IQ_OREO_FOREIGN_FFIEC" hidden="1">"c15273"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L_REC_DOM_FFIEC" hidden="1">"c12914"</definedName>
    <definedName name="IQ_OTHER_LOANS_NON_ACCRUAL_FFIEC" hidden="1">"c13327"</definedName>
    <definedName name="IQ_OTHER_LOANS_RISK_BASED_FFIEC" hidden="1">"c13435"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FIEC" hidden="1">"c13027"</definedName>
    <definedName name="IQ_OTHER_NON_INT_EXP_TOTAL" hidden="1">"c954"</definedName>
    <definedName name="IQ_OTHER_NON_INT_INC" hidden="1">"c955"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UNDRAWN" hidden="1">"c2522"</definedName>
    <definedName name="IQ_OTHER_UNITS" hidden="1">"c8772"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THOM" hidden="1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SHARE_12MONTHS" hidden="1">"c1828"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THOM" hidden="1">"c5245"</definedName>
    <definedName name="IQ_PERCENT_CHANGE_EST_FFO_SHARE_6MONTHS" hidden="1">"c1826"</definedName>
    <definedName name="IQ_PERCENT_CHANGE_EST_FFO_SHARE_6MONTHS_THOM" hidden="1">"c5246"</definedName>
    <definedName name="IQ_PERCENT_CHANGE_EST_FFO_SHARE_9MONTHS" hidden="1">"c1827"</definedName>
    <definedName name="IQ_PERCENT_CHANGE_EST_FFO_SHARE_9MONTHS_THOM" hidden="1">"c5247"</definedName>
    <definedName name="IQ_PERCENT_CHANGE_EST_FFO_SHARE_DAY" hidden="1">"c1822"</definedName>
    <definedName name="IQ_PERCENT_CHANGE_EST_FFO_SHARE_DAY_THOM" hidden="1">"c5243"</definedName>
    <definedName name="IQ_PERCENT_CHANGE_EST_FFO_SHARE_MONTH" hidden="1">"c1824"</definedName>
    <definedName name="IQ_PERCENT_CHANGE_EST_FFO_SHARE_MONTH_THOM" hidden="1">"c5244"</definedName>
    <definedName name="IQ_PERCENT_CHANGE_EST_FFO_SHARE_WEEK" hidden="1">"c1823"</definedName>
    <definedName name="IQ_PERCENT_CHANGE_EST_FFO_SHARE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_COL" hidden="1">"c11711"</definedName>
    <definedName name="IQ_PRE_TAX_ACT_OR_EST_THOM" hidden="1">"c5305"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LIST" hidden="1">"c13506"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"c1418"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URRENCY" hidden="1">"c12462"</definedName>
    <definedName name="IQ_PRETAX_INC_DET_EST_CURRENCY_THOM" hidden="1">"c12483"</definedName>
    <definedName name="IQ_PRETAX_INC_DET_EST_DATE" hidden="1">"c12208"</definedName>
    <definedName name="IQ_PRETAX_INC_DET_EST_DATE_THOM" hidden="1">"c12234"</definedName>
    <definedName name="IQ_PRETAX_INC_DET_EST_INCL" hidden="1">"c12345"</definedName>
    <definedName name="IQ_PRETAX_INC_DET_EST_INCL_THOM" hidden="1">"c12366"</definedName>
    <definedName name="IQ_PRETAX_INC_DET_EST_ORIGIN" hidden="1">"c12771"</definedName>
    <definedName name="IQ_PRETAX_INC_DET_EST_ORIGIN_THOM" hidden="1">"c12604"</definedName>
    <definedName name="IQ_PRETAX_INC_DET_EST_THOM" hidden="1">"c12084"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TARGET_THOM" hidden="1">"c3649"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_COL" hidden="1">"c11677"</definedName>
    <definedName name="IQ_PRICE_VOLATILITY_HIGH" hidden="1">"c4493"</definedName>
    <definedName name="IQ_PRICE_VOLATILITY_HIGH_CIQ_COL" hidden="1">"c11678"</definedName>
    <definedName name="IQ_PRICE_VOLATILITY_LOW" hidden="1">"c4494"</definedName>
    <definedName name="IQ_PRICE_VOLATILITY_LOW_CIQ_COL" hidden="1">"c11679"</definedName>
    <definedName name="IQ_PRICE_VOLATILITY_MEDIAN" hidden="1">"c4495"</definedName>
    <definedName name="IQ_PRICE_VOLATILITY_MEDIAN_CIQ_COL" hidden="1">"c11680"</definedName>
    <definedName name="IQ_PRICE_VOLATILITY_NUM" hidden="1">"c4496"</definedName>
    <definedName name="IQ_PRICE_VOLATILITY_NUM_CIQ_COL" hidden="1">"c11681"</definedName>
    <definedName name="IQ_PRICE_VOLATILITY_STDDEV" hidden="1">"c4497"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ST_CONSOLIDATION" hidden="1">"c16246"</definedName>
    <definedName name="IQ_PRIMARY_EST_CONSOLIDATION_CIQ" hidden="1">"c16247"</definedName>
    <definedName name="IQ_PRIMARY_EST_CONSOLIDATION_THOM" hidden="1">"c16248"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IGN_FFIEC" hidden="1">"c13479"</definedName>
    <definedName name="IQ_RE_GAIN_LOSS_SALE_ASSETS" hidden="1">"c8751"</definedName>
    <definedName name="IQ_RE_LOANS_1_4_GROSS_LOANS_FFIEC" hidden="1">"c13397"</definedName>
    <definedName name="IQ_RE_LOANS_DOM_QUARTERLY_AVG_FFIEC" hidden="1">"c15476"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AVG_LOANS_FFIEC" hidden="1">"c13476"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THOM" hidden="1">"c12247"</definedName>
    <definedName name="IQ_RETURN_ASSETS_DET_EST_INCL" hidden="1">"c12356"</definedName>
    <definedName name="IQ_RETURN_ASSETS_DET_EST_INCL_THOM" hidden="1">"c12379"</definedName>
    <definedName name="IQ_RETURN_ASSETS_DET_EST_ORIGIN" hidden="1">"c12591"</definedName>
    <definedName name="IQ_RETURN_ASSETS_DET_EST_ORIGIN_THOM" hidden="1">"c12617"</definedName>
    <definedName name="IQ_RETURN_ASSETS_DET_EST_THOM" hidden="1">"c12097"</definedName>
    <definedName name="IQ_RETURN_ASSETS_EST" hidden="1">"c3529"</definedName>
    <definedName name="IQ_RETURN_ASSETS_EST_THOM" hidden="1">"c4034"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THOM" hidden="1">"c12248"</definedName>
    <definedName name="IQ_RETURN_EQUITY_DET_EST_INCL" hidden="1">"c12357"</definedName>
    <definedName name="IQ_RETURN_EQUITY_DET_EST_INCL_THOM" hidden="1">"c12380"</definedName>
    <definedName name="IQ_RETURN_EQUITY_DET_EST_ORIGIN" hidden="1">"c12592"</definedName>
    <definedName name="IQ_RETURN_EQUITY_DET_EST_ORIGIN_THOM" hidden="1">"c12618"</definedName>
    <definedName name="IQ_RETURN_EQUITY_DET_EST_THOM" hidden="1">"c12098"</definedName>
    <definedName name="IQ_RETURN_EQUITY_EST" hidden="1">"c3535"</definedName>
    <definedName name="IQ_RETURN_EQUITY_EST_THOM" hidden="1">"c5479"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URRENCY" hidden="1">"c12472"</definedName>
    <definedName name="IQ_REV_DET_EST_CURRENCY_THOM" hidden="1">"c12495"</definedName>
    <definedName name="IQ_REV_DET_EST_DATE" hidden="1">"c12218"</definedName>
    <definedName name="IQ_REV_DET_EST_DATE_THOM" hidden="1">"c12246"</definedName>
    <definedName name="IQ_REV_DET_EST_INCL" hidden="1">"c12355"</definedName>
    <definedName name="IQ_REV_DET_EST_INCL_THOM" hidden="1">"c12378"</definedName>
    <definedName name="IQ_REV_DET_EST_ORIGIN" hidden="1">"c12590"</definedName>
    <definedName name="IQ_REV_DET_EST_ORIGIN_THOM" hidden="1">"c12616"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EST_THOM" hidden="1">"c3652"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40287.9149421296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E_COMMON_GROSS_FFIEC" hidden="1">"c12963"</definedName>
    <definedName name="IQ_SALE_CONVERSION_ACQUISITION_NET_COMMON_FFIEC" hidden="1">"c15351"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DEBT" hidden="1">"c2546"</definedName>
    <definedName name="IQ_SECURED_DEBT_PCT" hidden="1">"c2547"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MULTI_RES_LL_REC_DOM_FFIEC" hidden="1">"c12905"</definedName>
    <definedName name="IQ_SECURITIES_HELD_MATURITY_FFIEC" hidden="1">"c12777"</definedName>
    <definedName name="IQ_SECURITIES_ISSUED_US_FFIEC" hidden="1">"c12781"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THOM" hidden="1">"c12250"</definedName>
    <definedName name="IQ_STAND_REC_DET_EST_ORIGIN" hidden="1">"c12594"</definedName>
    <definedName name="IQ_STAND_REC_DET_EST_ORIGIN_THOM" hidden="1">"c12620"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THOM" hidden="1">"c12249"</definedName>
    <definedName name="IQ_STAND_REC_NUM_DET_EST_ORIGIN" hidden="1">"c12593"</definedName>
    <definedName name="IQ_STAND_REC_NUM_DET_EST_ORIGIN_THOM" hidden="1">"c12619"</definedName>
    <definedName name="IQ_STAND_REC_NUM_DET_EST_THOM" hidden="1">"c12099"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POLI_SUBD_US_NON_TRANS_ACCTS_FFIEC" hidden="1">"c15324"</definedName>
    <definedName name="IQ_STATES_POLI_SUBD_US_TRANS_ACCTS_FFIEC" hidden="1">"c15316"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THOM" hidden="1">"c12498"</definedName>
    <definedName name="IQ_TARGET_PRICE_DET_EST_DATE" hidden="1">"c12223"</definedName>
    <definedName name="IQ_TARGET_PRICE_DET_EST_DATE_THOM" hidden="1">"c12251"</definedName>
    <definedName name="IQ_TARGET_PRICE_DET_EST_INCL" hidden="1">"c12358"</definedName>
    <definedName name="IQ_TARGET_PRICE_DET_EST_INCL_THOM" hidden="1">"c12381"</definedName>
    <definedName name="IQ_TARGET_PRICE_DET_EST_ORIGIN" hidden="1">"c12729"</definedName>
    <definedName name="IQ_TARGET_PRICE_DET_EST_ORIGIN_THOM" hidden="1">"c12621"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MORE_100K_OTHER_INSTITUTIONS_FFIEC" hidden="1">"c12954"</definedName>
    <definedName name="IQ_TIME_DEPOSITS_MORE_100K_TOT_DEPOSITS_FFIEC" hidden="1">"c13906"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AIR_VALUE_TOT_FFIEC" hidden="1">"c13210"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18" l="1"/>
  <c r="N35" i="118"/>
  <c r="N34" i="118"/>
  <c r="N33" i="118"/>
  <c r="N32" i="118"/>
  <c r="N31" i="118"/>
  <c r="N30" i="118"/>
  <c r="N29" i="118"/>
  <c r="R26" i="118"/>
  <c r="Q26" i="118"/>
  <c r="O26" i="118"/>
  <c r="N26" i="118"/>
  <c r="R25" i="118"/>
  <c r="Q25" i="118"/>
  <c r="N25" i="118"/>
  <c r="O25" i="118" s="1"/>
  <c r="R24" i="118"/>
  <c r="Q24" i="118"/>
  <c r="O24" i="118"/>
  <c r="N24" i="118"/>
  <c r="R23" i="118"/>
  <c r="Q23" i="118"/>
  <c r="N23" i="118"/>
  <c r="O23" i="118" s="1"/>
  <c r="R20" i="118"/>
  <c r="Q20" i="118"/>
  <c r="O20" i="118"/>
  <c r="N20" i="118"/>
  <c r="R19" i="118"/>
  <c r="Q19" i="118"/>
  <c r="N19" i="118"/>
  <c r="O19" i="118" s="1"/>
  <c r="R18" i="118"/>
  <c r="Q18" i="118"/>
  <c r="O18" i="118"/>
  <c r="N18" i="118"/>
  <c r="R17" i="118"/>
  <c r="Q17" i="118"/>
  <c r="N17" i="118"/>
  <c r="O17" i="118" s="1"/>
  <c r="R16" i="118"/>
  <c r="Q16" i="118"/>
  <c r="O16" i="118"/>
  <c r="N16" i="118"/>
  <c r="R15" i="118"/>
  <c r="Q15" i="118"/>
  <c r="N15" i="118"/>
  <c r="O15" i="118" s="1"/>
  <c r="R14" i="118"/>
  <c r="Q14" i="118"/>
  <c r="O14" i="118"/>
  <c r="N14" i="118"/>
  <c r="R13" i="118"/>
  <c r="Q13" i="118"/>
  <c r="N13" i="118"/>
  <c r="O13" i="118" s="1"/>
  <c r="R12" i="118"/>
  <c r="Q12" i="118"/>
  <c r="O12" i="118"/>
  <c r="N12" i="118"/>
  <c r="R11" i="118"/>
  <c r="Q11" i="118"/>
  <c r="N11" i="118"/>
  <c r="O11" i="118" s="1"/>
  <c r="R10" i="118"/>
  <c r="Q10" i="118"/>
  <c r="O10" i="118"/>
  <c r="N10" i="118"/>
  <c r="R9" i="118"/>
  <c r="Q9" i="118"/>
  <c r="N9" i="118"/>
  <c r="O9" i="118" s="1"/>
  <c r="R8" i="118"/>
  <c r="Q8" i="118"/>
  <c r="O8" i="118"/>
  <c r="N8" i="118"/>
  <c r="R7" i="118"/>
  <c r="Q7" i="118"/>
  <c r="N7" i="118"/>
  <c r="O7" i="118" s="1"/>
  <c r="R6" i="118"/>
  <c r="Q6" i="118"/>
  <c r="M6" i="118"/>
  <c r="A2" i="73" l="1"/>
  <c r="E11" i="117" l="1"/>
  <c r="E16" i="117" s="1"/>
  <c r="E6" i="117" s="1"/>
  <c r="E21" i="117" s="1"/>
  <c r="D11" i="117"/>
  <c r="D16" i="117" s="1"/>
  <c r="D6" i="117" s="1"/>
  <c r="D21" i="117" s="1"/>
  <c r="F11" i="117"/>
  <c r="F16" i="117" s="1"/>
  <c r="F6" i="117" s="1"/>
  <c r="F21" i="117" s="1"/>
  <c r="G11" i="117" l="1"/>
  <c r="G16" i="117" s="1"/>
  <c r="G6" i="117" s="1"/>
  <c r="G21" i="117" s="1"/>
  <c r="H11" i="117" l="1"/>
  <c r="H16" i="117" s="1"/>
  <c r="H6" i="117" s="1"/>
  <c r="H21" i="117" s="1"/>
  <c r="C11" i="117" l="1"/>
  <c r="C16" i="117" s="1"/>
  <c r="C6" i="117" s="1"/>
  <c r="C21" i="117" s="1"/>
  <c r="I11" i="117"/>
  <c r="I16" i="117" s="1"/>
  <c r="I6" i="117" s="1"/>
  <c r="I21" i="117" s="1"/>
  <c r="K11" i="117" l="1"/>
  <c r="K16" i="117" s="1"/>
  <c r="K6" i="117" s="1"/>
  <c r="K21" i="117" s="1"/>
  <c r="L11" i="117" l="1"/>
  <c r="L16" i="117" s="1"/>
  <c r="L6" i="117" s="1"/>
  <c r="L21" i="117" s="1"/>
  <c r="M11" i="117" l="1"/>
  <c r="M16" i="117" s="1"/>
  <c r="M6" i="117" s="1"/>
  <c r="M21" i="117" s="1"/>
  <c r="N11" i="117"/>
  <c r="N16" i="117" s="1"/>
  <c r="N6" i="117" s="1"/>
  <c r="N21" i="117" s="1"/>
  <c r="J11" i="117" l="1"/>
  <c r="J16" i="117" s="1"/>
  <c r="J6" i="117" s="1"/>
  <c r="J21" i="117" s="1"/>
  <c r="J26" i="117" l="1"/>
  <c r="N26" i="117" l="1"/>
  <c r="F26" i="117"/>
  <c r="I26" i="117" l="1"/>
  <c r="M26" i="117"/>
  <c r="E26" i="117"/>
  <c r="H26" i="117"/>
  <c r="L26" i="117" l="1"/>
  <c r="D26" i="117"/>
  <c r="G26" i="117"/>
  <c r="K26" i="117" l="1"/>
  <c r="C26" i="117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9">
    <s v="pbiazure://api.powerbi.com 849a1764-0696-4f1a-b0ca-f52ee50c4d0c Model1"/>
    <s v="[Date Table].[Year].&amp;[2024]"/>
    <s v="[Date Table].[Month Number].&amp;[12]"/>
    <s v="[DimAdjustment].[Adjustment].[*Adjustment L01 Description].&amp;[Total Reported].&amp;[Disclosed Underlying]"/>
    <s v="[DimAmountStatus].[*Amount Status Description].&amp;[Consolidated amount]"/>
    <s v="[DimDisclosures].[*Disclosures L02 Description].&amp;[Profit and Loss Magnitude]"/>
    <s v="[DimScope].[*Scope Description].&amp;[AABNV-CONSO]"/>
    <s v="[DimReportingUnit].[Reporting Unit].[All]"/>
    <s v="[DimCountry].[Country].[All]"/>
    <s v="[DimStage].[Stage].[All]"/>
    <s v="[DimCurrency].[Currency Code].[All]"/>
    <s v="[Measures].[Actual YTD]"/>
    <s v="[DimNature].[Nature L02 Description].&amp;[Actual Sub Total]"/>
    <s v="[DimAccount].[Account].[Account L02].&amp;[FTE - FTE Employees]"/>
    <s v="[DimAudit].[Audit].[*Audit L02 Description].&amp;[Total Audit]"/>
    <s v="#,0"/>
    <s v="[Date Table].[Year].&amp;[2022]"/>
    <s v="[DimSegment1].[Segment1].[Segment L03].&amp;[AAB1100 - Personal &amp; Business Banking]"/>
    <s v="[DimSegment1].[Segment1].[All]"/>
    <s v="[Date Table].[Year].&amp;[2023]"/>
    <s v="[DimAccount].[Account].[Account L02].&amp;[FTE_X - FTE Non Employees]"/>
    <s v="[DimAudit].[Audit].[*Audit L04 Description].&amp;[Level 2]"/>
    <s v="[DimSegment1].[Segment1].[Segment L03].&amp;[AAB1300 - Corporate Banking]"/>
    <s v="[DimSegment1].[Segment1].[Segment L02].&amp;[AAB2000 - Group Functions]"/>
    <s v="[DimSegment1].[Segment1].[Segment L03].&amp;[AAB1200 - Wealth Management]"/>
    <s v="[Date Table].[Month Number].&amp;[6]"/>
    <s v="[Date Table].[Month Number].&amp;[3]"/>
    <s v="[Date Table].[Month Number].&amp;[9]"/>
    <s v="[DimSegment1].[Segment1 Description Hierarchy].[Segment L01 Description].&amp;[ABN AMRO Bank].&amp;[Client Units].&amp;[Corporate Banking].&amp;[Corporate Banking - Core]"/>
  </metadataStrings>
  <mdxMetadata count="39">
    <mdx n="0" f="v">
      <t c="15" si="15">
        <n x="1"/>
        <n x="25"/>
        <n x="24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"/>
        <n x="24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7"/>
        <n x="22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7"/>
        <n x="24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6"/>
        <n x="24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6"/>
        <n x="25"/>
        <n x="24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6"/>
        <n x="26"/>
        <n x="24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6"/>
        <n x="22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"/>
        <n x="26"/>
        <n x="24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6"/>
        <n x="2"/>
        <n x="24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"/>
        <n x="2"/>
        <n x="17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6"/>
        <n x="25"/>
        <n x="23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6"/>
        <n x="25"/>
        <n x="23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9"/>
        <n x="27"/>
        <n x="18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7"/>
        <n x="18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6"/>
        <n x="25"/>
        <n x="23"/>
        <n x="3"/>
        <n x="4"/>
        <n x="5"/>
        <n x="6"/>
        <n x="7"/>
        <n x="8"/>
        <n x="9"/>
        <n x="10"/>
        <n x="11"/>
        <n x="12"/>
        <n x="20"/>
        <n x="21"/>
      </t>
    </mdx>
    <mdx n="0" f="v">
      <t c="15" si="15">
        <n x="19"/>
        <n x="2"/>
        <n x="18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9"/>
        <n x="2"/>
        <n x="24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6"/>
        <n x="27"/>
        <n x="22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"/>
        <n x="27"/>
        <n x="17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7"/>
        <n x="18"/>
        <n x="3"/>
        <n x="4"/>
        <n x="5"/>
        <n x="6"/>
        <n x="7"/>
        <n x="8"/>
        <n x="9"/>
        <n x="10"/>
        <n x="11"/>
        <n x="12"/>
        <n x="20"/>
        <n x="21"/>
      </t>
    </mdx>
    <mdx n="0" f="v">
      <t c="15" si="15">
        <n x="1"/>
        <n x="25"/>
        <n x="22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6"/>
        <n x="23"/>
        <n x="3"/>
        <n x="4"/>
        <n x="5"/>
        <n x="6"/>
        <n x="7"/>
        <n x="8"/>
        <n x="9"/>
        <n x="10"/>
        <n x="11"/>
        <n x="12"/>
        <n x="20"/>
        <n x="21"/>
      </t>
    </mdx>
    <mdx n="0" f="v">
      <t c="15" si="15">
        <n x="16"/>
        <n x="27"/>
        <n x="28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"/>
        <n x="18"/>
        <n x="3"/>
        <n x="4"/>
        <n x="5"/>
        <n x="6"/>
        <n x="7"/>
        <n x="8"/>
        <n x="9"/>
        <n x="10"/>
        <n x="11"/>
        <n x="12"/>
        <n x="20"/>
        <n x="21"/>
      </t>
    </mdx>
    <mdx n="0" f="v">
      <t c="15" si="15">
        <n x="16"/>
        <n x="2"/>
        <n x="18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6"/>
        <n x="2"/>
        <n x="18"/>
        <n x="3"/>
        <n x="4"/>
        <n x="5"/>
        <n x="6"/>
        <n x="7"/>
        <n x="8"/>
        <n x="9"/>
        <n x="10"/>
        <n x="11"/>
        <n x="12"/>
        <n x="20"/>
        <n x="21"/>
      </t>
    </mdx>
    <mdx n="0" f="v">
      <t c="15" si="15">
        <n x="16"/>
        <n x="2"/>
        <n x="18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6"/>
        <n x="27"/>
        <n x="18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6"/>
        <n x="27"/>
        <n x="23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9"/>
        <n x="26"/>
        <n x="23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"/>
        <n x="27"/>
        <n x="28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"/>
        <n x="27"/>
        <n x="28"/>
        <n x="3"/>
        <n x="4"/>
        <n x="5"/>
        <n x="6"/>
        <n x="7"/>
        <n x="8"/>
        <n x="9"/>
        <n x="10"/>
        <n x="11"/>
        <n x="12"/>
        <n x="20"/>
        <n x="21"/>
      </t>
    </mdx>
    <mdx n="0" f="v">
      <t c="15" si="15">
        <n x="1"/>
        <n x="2"/>
        <n x="18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"/>
        <n x="27"/>
        <n x="28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6"/>
        <n x="27"/>
        <n x="18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6"/>
        <n x="26"/>
        <n x="23"/>
        <n x="3"/>
        <n x="4"/>
        <n x="5"/>
        <n x="6"/>
        <n x="7"/>
        <n x="8"/>
        <n x="9"/>
        <n x="10"/>
        <n x="11"/>
        <n x="12"/>
        <n x="13"/>
        <n x="21"/>
      </t>
    </mdx>
    <mdx n="0" f="v">
      <t c="15" si="15">
        <n x="19"/>
        <n x="25"/>
        <n x="23"/>
        <n x="3"/>
        <n x="4"/>
        <n x="5"/>
        <n x="6"/>
        <n x="7"/>
        <n x="8"/>
        <n x="9"/>
        <n x="10"/>
        <n x="11"/>
        <n x="12"/>
        <n x="13"/>
        <n x="14"/>
      </t>
    </mdx>
    <mdx n="0" f="v">
      <t c="15" si="15">
        <n x="1"/>
        <n x="26"/>
        <n x="28"/>
        <n x="3"/>
        <n x="4"/>
        <n x="5"/>
        <n x="6"/>
        <n x="7"/>
        <n x="8"/>
        <n x="9"/>
        <n x="10"/>
        <n x="11"/>
        <n x="12"/>
        <n x="13"/>
        <n x="21"/>
      </t>
    </mdx>
  </mdxMetadata>
  <valueMetadata count="3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</valueMetadata>
</metadata>
</file>

<file path=xl/sharedStrings.xml><?xml version="1.0" encoding="utf-8"?>
<sst xmlns="http://schemas.openxmlformats.org/spreadsheetml/2006/main" count="683" uniqueCount="271">
  <si>
    <t>Net interest income</t>
  </si>
  <si>
    <t>Operating income</t>
  </si>
  <si>
    <t>Operating expenses</t>
  </si>
  <si>
    <t>Financial assets held for trading</t>
  </si>
  <si>
    <t>Financial investments</t>
  </si>
  <si>
    <t>Other</t>
  </si>
  <si>
    <t>Financial liabilities held for trading</t>
  </si>
  <si>
    <t>Due to banks</t>
  </si>
  <si>
    <t>Due to customers</t>
  </si>
  <si>
    <t>Subordinated liabilities</t>
  </si>
  <si>
    <t>Tier 1 ratio</t>
  </si>
  <si>
    <t xml:space="preserve">Issued debt </t>
  </si>
  <si>
    <t>Tier 1 Capital</t>
  </si>
  <si>
    <t>Total Capital ratio</t>
  </si>
  <si>
    <t>Cash and balances at central banks</t>
  </si>
  <si>
    <t>Equity attributable to the owners of the parent company</t>
  </si>
  <si>
    <t>Equity attributable to non-controlling interests</t>
  </si>
  <si>
    <t>Net fee and commission income</t>
  </si>
  <si>
    <t>Net trading income</t>
  </si>
  <si>
    <t>Share of result in equity accounted investments</t>
  </si>
  <si>
    <t>Personnel expenses</t>
  </si>
  <si>
    <t>Income tax expenses</t>
  </si>
  <si>
    <t>Attributable to:</t>
  </si>
  <si>
    <t>Non-controlling interests</t>
  </si>
  <si>
    <t>Income taxes</t>
  </si>
  <si>
    <t>Interest income</t>
  </si>
  <si>
    <t>Interest expense</t>
  </si>
  <si>
    <t>Fee and commission income</t>
  </si>
  <si>
    <t>Fee and commission expense</t>
  </si>
  <si>
    <t>General and administrative expenses</t>
  </si>
  <si>
    <t>Depreciation and amortisation of tangible and intangible assets</t>
  </si>
  <si>
    <t xml:space="preserve">Other </t>
  </si>
  <si>
    <t>Total Equity (IFRS)</t>
  </si>
  <si>
    <t>Total assets</t>
  </si>
  <si>
    <t>Total liabilities</t>
  </si>
  <si>
    <t>Total liabilities and equity</t>
  </si>
  <si>
    <t>Total equity</t>
  </si>
  <si>
    <t>Other expenses</t>
  </si>
  <si>
    <t>Operating result</t>
  </si>
  <si>
    <t>Return on average Equity (IFRS)</t>
  </si>
  <si>
    <t>Due to customers (in EUR billion)</t>
  </si>
  <si>
    <t>All figures are unaudited</t>
  </si>
  <si>
    <t>Rounding could cause some small differences</t>
  </si>
  <si>
    <t>GENERAL COMMENTS</t>
  </si>
  <si>
    <t>Credit Risk (RWA)</t>
  </si>
  <si>
    <t>Operational Risk (RWA)</t>
  </si>
  <si>
    <t>Market Risk (RWA)</t>
  </si>
  <si>
    <t>Other indicators (ABN AMRO)</t>
  </si>
  <si>
    <t>Profit for the year</t>
  </si>
  <si>
    <t>GO BACK TO TABLE OF CONTENTS</t>
  </si>
  <si>
    <t>Cost/income ratio</t>
  </si>
  <si>
    <t>Other non-interest income</t>
  </si>
  <si>
    <t>Total Due to customers</t>
  </si>
  <si>
    <t>(in millions)</t>
  </si>
  <si>
    <t>Cash and deposits</t>
  </si>
  <si>
    <t>(in billions)</t>
  </si>
  <si>
    <t>Securities financing</t>
  </si>
  <si>
    <t>Fair value adjustments from hedge accounting</t>
  </si>
  <si>
    <t>Leverage ratio</t>
  </si>
  <si>
    <t>Demand deposits</t>
  </si>
  <si>
    <t>Time deposits</t>
  </si>
  <si>
    <t>Derivatives</t>
  </si>
  <si>
    <t>Consumer loans</t>
  </si>
  <si>
    <t>Dividend reserve</t>
  </si>
  <si>
    <t>Less: loan impairment allowance</t>
  </si>
  <si>
    <t>Total client loans</t>
  </si>
  <si>
    <t>Securities</t>
  </si>
  <si>
    <t xml:space="preserve">Total Client Assets </t>
  </si>
  <si>
    <t>Risk-weighted assets (risk exposure amount) and capital ratios</t>
  </si>
  <si>
    <t>Tier 1 capital</t>
  </si>
  <si>
    <t>On-balance sheet exposures</t>
  </si>
  <si>
    <t>On-balance sheet netting</t>
  </si>
  <si>
    <t>Other regulatory measures</t>
  </si>
  <si>
    <t>Exposure measure</t>
  </si>
  <si>
    <t>Common Equity Tier 1 ratio - additional information</t>
  </si>
  <si>
    <t>Share premium reserve</t>
  </si>
  <si>
    <t>Other reserves incl. retained earnings</t>
  </si>
  <si>
    <t>Actuarial gains and losses</t>
  </si>
  <si>
    <t>Cash Flow Hedge reserve</t>
  </si>
  <si>
    <t>ABN AMRO Bank</t>
  </si>
  <si>
    <t>ABN AMRO Bank Solo consolidated</t>
  </si>
  <si>
    <t>Cost of risk</t>
  </si>
  <si>
    <t>( in bps)</t>
  </si>
  <si>
    <t>Cost of risk - Mortgages</t>
  </si>
  <si>
    <t>Cost of risk - Consumer loans</t>
  </si>
  <si>
    <t>Corporate loans to clients</t>
  </si>
  <si>
    <t>NIM (in bps)</t>
  </si>
  <si>
    <t>AT1 Capital securities</t>
  </si>
  <si>
    <t>Profit/(loss) for the period</t>
  </si>
  <si>
    <t>Current accounts</t>
  </si>
  <si>
    <t>Total Loans and advances - customers, gross carrying amount excl. fair value adjustment from hedge accounting</t>
  </si>
  <si>
    <t>Loans and advances banks</t>
  </si>
  <si>
    <t>Loans and advances customers</t>
  </si>
  <si>
    <t>Total Loans and advances customers</t>
  </si>
  <si>
    <t>Loans and advances customers (in EUR billion)</t>
  </si>
  <si>
    <t>Residential mortgages</t>
  </si>
  <si>
    <t>Common Equity Tier 1</t>
  </si>
  <si>
    <t>Total regulatory Capital</t>
  </si>
  <si>
    <t>Common Equity Tier 1 ratio</t>
  </si>
  <si>
    <t>Impairment charges on financial instruments</t>
  </si>
  <si>
    <t>Impairment charges  on financial instruments</t>
  </si>
  <si>
    <t>Distributable items</t>
  </si>
  <si>
    <t>Distributable items: ABN AMRO Bank N.V. (unconsolidated)</t>
  </si>
  <si>
    <t>Average RWA</t>
  </si>
  <si>
    <t>Risk-weighted assets</t>
  </si>
  <si>
    <t>Return on average Equity</t>
  </si>
  <si>
    <t>Loans to professional counterparties and other loans</t>
  </si>
  <si>
    <t>Quarterly information</t>
  </si>
  <si>
    <t>Average Total Assets</t>
  </si>
  <si>
    <t>Due to customers (in billions)</t>
  </si>
  <si>
    <t>Common Equity Tier 1 capital</t>
  </si>
  <si>
    <t>Profit before taxes</t>
  </si>
  <si>
    <t>Tier 2 Capital</t>
  </si>
  <si>
    <t>Subordinated liabilities (EU IFRS)</t>
  </si>
  <si>
    <t>Regulatory and other adjustments</t>
  </si>
  <si>
    <t>Exposure measure (CRR2)</t>
  </si>
  <si>
    <t>Net gains/(losses) on derecognition of financial assets measured at amortised cost</t>
  </si>
  <si>
    <t>Cost of risk (in bps)</t>
  </si>
  <si>
    <t>Earnings per share</t>
  </si>
  <si>
    <t>Coupons attributable to AT1 capital securities</t>
  </si>
  <si>
    <t>Owners of the parent company excl. coupons attributable to AT1 capital securities</t>
  </si>
  <si>
    <t>Off-balance sheet exposures</t>
  </si>
  <si>
    <t>Net new assets</t>
  </si>
  <si>
    <t>Profit for the period</t>
  </si>
  <si>
    <t>Cost of risk - total</t>
  </si>
  <si>
    <t>3. Segment information</t>
  </si>
  <si>
    <t>2. Balance sheet and capital</t>
  </si>
  <si>
    <t>1. Profit &amp; loss</t>
  </si>
  <si>
    <t>Income from other operating activities</t>
  </si>
  <si>
    <t>Expenses from other operating activities</t>
  </si>
  <si>
    <t>Net income from other operating activities</t>
  </si>
  <si>
    <t>Share buyback reserve</t>
  </si>
  <si>
    <t>Personal &amp; Business Banking</t>
  </si>
  <si>
    <t>Wealth Management</t>
  </si>
  <si>
    <t>Corporate Banking</t>
  </si>
  <si>
    <t>Group Functions</t>
  </si>
  <si>
    <t xml:space="preserve">   - of which Personal &amp; Business Banking</t>
  </si>
  <si>
    <t xml:space="preserve">   - of which Corporate Banking</t>
  </si>
  <si>
    <t xml:space="preserve">Client Assets - Wealth Management </t>
  </si>
  <si>
    <t xml:space="preserve">Client Assets - Personal &amp; Business Banking </t>
  </si>
  <si>
    <t>Results Personal &amp; Business Banking</t>
  </si>
  <si>
    <t>Results Wealth Management</t>
  </si>
  <si>
    <t>Results Corporate Banking</t>
  </si>
  <si>
    <t>Results Group Functions</t>
  </si>
  <si>
    <t>Total Client Assets - Personal &amp; Business Banking</t>
  </si>
  <si>
    <t>Total Client Assets - Wealth Management</t>
  </si>
  <si>
    <t>Other indicators Personal &amp; Business Banking</t>
  </si>
  <si>
    <t>Other indicators Wealth Management</t>
  </si>
  <si>
    <t>Other indicators Corporate Banking</t>
  </si>
  <si>
    <t>Other Indicators Group Functions</t>
  </si>
  <si>
    <t>3.1 Personal &amp; Bus. Banking</t>
  </si>
  <si>
    <t>3.2 Wealth Management</t>
  </si>
  <si>
    <t>3.3 Corporate Banking</t>
  </si>
  <si>
    <t>3.4 Group Functions</t>
  </si>
  <si>
    <t>4. Risk management</t>
  </si>
  <si>
    <t>5. Additional information</t>
  </si>
  <si>
    <t>5.2 Actuals vs Consensus</t>
  </si>
  <si>
    <t>5.3 Disclosed large items</t>
  </si>
  <si>
    <t>4.1 Cost of Risk</t>
  </si>
  <si>
    <t>2.1 Consolidated Balance sheet</t>
  </si>
  <si>
    <t>2.2 Loans and advances - customers</t>
  </si>
  <si>
    <t>2.3 Due to customers</t>
  </si>
  <si>
    <t>2.4 Capital | Basel III</t>
  </si>
  <si>
    <t>2.5 Leverage ratio</t>
  </si>
  <si>
    <t>2.6 Additional information Tier 1</t>
  </si>
  <si>
    <t>2.7 Liquidity</t>
  </si>
  <si>
    <t>2.8 Client Assets</t>
  </si>
  <si>
    <t>1.1 Quarterly P&amp;L development</t>
  </si>
  <si>
    <t>1.2 Quarterly result per segment</t>
  </si>
  <si>
    <t>1.3 P&amp;L</t>
  </si>
  <si>
    <t>Client assets</t>
  </si>
  <si>
    <t>Loan to deposit ratio</t>
  </si>
  <si>
    <t>NSFR</t>
  </si>
  <si>
    <t>Survival period (in months)</t>
  </si>
  <si>
    <t>Available liquidity buffer (in EUR billion)</t>
  </si>
  <si>
    <t>( in millions)</t>
  </si>
  <si>
    <t>CVA, DVA and FVA results (before taxation)</t>
  </si>
  <si>
    <t>CVA/DVA/FVA</t>
  </si>
  <si>
    <t>Hedge accounting-related results and other assets and liability management results (before taxation)</t>
  </si>
  <si>
    <t>Equity participations results (before taxation)</t>
  </si>
  <si>
    <t>Equity participations results</t>
  </si>
  <si>
    <t>Regulatory levies (before taxation)</t>
  </si>
  <si>
    <t>5.1 Volatile items and Regulatory levies</t>
  </si>
  <si>
    <t>Consensus</t>
  </si>
  <si>
    <t>Actual vs Consensus</t>
  </si>
  <si>
    <t>Actual vs</t>
  </si>
  <si>
    <t>Non-controlling interests and Coupons attributable to AT1 capital securities</t>
  </si>
  <si>
    <t>Pre tax result by business line</t>
  </si>
  <si>
    <t>Key ratios and indicators</t>
  </si>
  <si>
    <t>Per share data</t>
  </si>
  <si>
    <t>Shareholder's equity per share</t>
  </si>
  <si>
    <t>Tangible shareholder's equity per share</t>
  </si>
  <si>
    <t>Total MREL eligible liabilities</t>
  </si>
  <si>
    <t>Other MREL eligible liabilities</t>
  </si>
  <si>
    <t>MREL</t>
  </si>
  <si>
    <t>Liquidity</t>
  </si>
  <si>
    <t>Client deposits</t>
  </si>
  <si>
    <t>Total Client deposits</t>
  </si>
  <si>
    <t>Professional deposits</t>
  </si>
  <si>
    <t>Client assets (end of period, in EUR billion)</t>
  </si>
  <si>
    <t>Risk-weighted assets (end of period, in EUR billion)</t>
  </si>
  <si>
    <t>Common Equity Tier 1 ratio - Trigger</t>
  </si>
  <si>
    <t xml:space="preserve">   - of which: Client loans (in EUR billion)</t>
  </si>
  <si>
    <t>Hedge accounting-related results and other assets and liability management results</t>
  </si>
  <si>
    <t xml:space="preserve">   - of which AT1 capital securities</t>
  </si>
  <si>
    <t>Total Professional deposits</t>
  </si>
  <si>
    <t>Average Loans and advances customers (gross)</t>
  </si>
  <si>
    <t>Cost of risk - Corporate loans</t>
  </si>
  <si>
    <t>Profit attributable to Owners of the parent company (after AT1 contributions)</t>
  </si>
  <si>
    <t>Number of internal employees (end of period, in FTEs)</t>
  </si>
  <si>
    <t>Number of external employees (end of period, in FTEs)</t>
  </si>
  <si>
    <r>
      <t>LCR</t>
    </r>
    <r>
      <rPr>
        <vertAlign val="superscript"/>
        <sz val="8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</si>
  <si>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12-month rolling average.</t>
    </r>
  </si>
  <si>
    <t>Average Equity attributable to owners of the parent company excl. AT1 (IFRS)</t>
  </si>
  <si>
    <t>Final dividend of prior year to be paid out</t>
  </si>
  <si>
    <t>Quarterly results</t>
  </si>
  <si>
    <t>Reported results</t>
  </si>
  <si>
    <t>Statement of condensed financial position</t>
  </si>
  <si>
    <t>Loans and advances - customers</t>
  </si>
  <si>
    <t>Regulatory capital Basel III</t>
  </si>
  <si>
    <t>Quarterly results - actual vs consensus</t>
  </si>
  <si>
    <t>Capital ratios (pro-forma)</t>
  </si>
  <si>
    <t>CET 1 ratio (pro-forma)</t>
  </si>
  <si>
    <t>Leverage ratio (pro-forma)</t>
  </si>
  <si>
    <t>Q4 2024</t>
  </si>
  <si>
    <t>Q3 2024</t>
  </si>
  <si>
    <t>Q2 2024</t>
  </si>
  <si>
    <t>Q1 2024</t>
  </si>
  <si>
    <t>Q4 2023</t>
  </si>
  <si>
    <t>Q3 2023</t>
  </si>
  <si>
    <t>Q2 2023</t>
  </si>
  <si>
    <t>Q1 2023</t>
  </si>
  <si>
    <t>Q4 2022</t>
  </si>
  <si>
    <t>Q3 2022</t>
  </si>
  <si>
    <t>Q2 2022</t>
  </si>
  <si>
    <t>Q1 2022</t>
  </si>
  <si>
    <t>31 December 2024</t>
  </si>
  <si>
    <t>30 September 2024</t>
  </si>
  <si>
    <t>30 June 2024</t>
  </si>
  <si>
    <t>31 March 2024</t>
  </si>
  <si>
    <t>31 December 2023</t>
  </si>
  <si>
    <t>30 September 2023</t>
  </si>
  <si>
    <t>30 June 2023</t>
  </si>
  <si>
    <t>31 March 2023</t>
  </si>
  <si>
    <t>31 December 2022</t>
  </si>
  <si>
    <t>30 September 2022</t>
  </si>
  <si>
    <t>30 June 2022</t>
  </si>
  <si>
    <t>31 March 2022</t>
  </si>
  <si>
    <t>&gt; 6 months</t>
  </si>
  <si>
    <t xml:space="preserve"> 2024</t>
  </si>
  <si>
    <t xml:space="preserve"> 2023</t>
  </si>
  <si>
    <t>Results with further details &amp; large incidentals</t>
  </si>
  <si>
    <t>o/w Large Items</t>
  </si>
  <si>
    <t>o/w (mainly) revaluation claim on DSB</t>
  </si>
  <si>
    <t>o/w provision revolving consumer credit</t>
  </si>
  <si>
    <t>Net fees and commissions</t>
  </si>
  <si>
    <t>o/w Private Equity</t>
  </si>
  <si>
    <t>o/w CVA/DVA/FVA</t>
  </si>
  <si>
    <t>o/w Hedge accounting/Treasury results</t>
  </si>
  <si>
    <t>o/w Held for sale adjustment</t>
  </si>
  <si>
    <t>o/w Regulatory Levies</t>
  </si>
  <si>
    <t>o/w goodwill impairments</t>
  </si>
  <si>
    <t>Impairment charges</t>
  </si>
  <si>
    <t>Operating profit before taxes</t>
  </si>
  <si>
    <t>o/w write-off DTA non-core</t>
  </si>
  <si>
    <t>Net operating profit</t>
  </si>
  <si>
    <t>o/w legal provision</t>
  </si>
  <si>
    <t>o/w restructuring provisions</t>
  </si>
  <si>
    <t>FY 2024</t>
  </si>
  <si>
    <t>FY 2023</t>
  </si>
  <si>
    <t>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</si>
</sst>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0.0%"/>
    <numFmt numFmtId="168" formatCode="#,##0;\(\ #,##0;&quot;&quot;"/>
    <numFmt numFmtId="169" formatCode="_-\ #,##0_-;\-\ #,##0_-;_-\ &quot;-&quot;_-;_-@_-"/>
    <numFmt numFmtId="170" formatCode="_-\ #,##0_-;\-\ #,##0_-;_-\ &quot;&quot;_-;_-@_-"/>
    <numFmt numFmtId="171" formatCode="_-\ #,##0.0_-;\-\ #,##0.0_-;_-\ &quot;-&quot;_-;_-@_-"/>
    <numFmt numFmtId="172" formatCode="0.000%"/>
    <numFmt numFmtId="173" formatCode="_-\ #,##0.00_-;\-\ #,##0.00_-;_-\ &quot;-&quot;_-;_-@_-"/>
    <numFmt numFmtId="174" formatCode="_(* #,##0.00_);_(* \(#,##0.00\);_(* &quot;-&quot;??_);_(@_)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12"/>
      <color indexed="9"/>
      <name val="Frutiger Light"/>
    </font>
    <font>
      <sz val="12"/>
      <name val="Frutiger Light"/>
    </font>
    <font>
      <u/>
      <sz val="10"/>
      <name val="Arial"/>
      <family val="2"/>
    </font>
    <font>
      <sz val="10"/>
      <name val="Arial"/>
      <family val="2"/>
    </font>
    <font>
      <sz val="8"/>
      <color indexed="54"/>
      <name val="Arial"/>
      <family val="2"/>
    </font>
    <font>
      <b/>
      <sz val="8"/>
      <color indexed="54"/>
      <name val="Arial"/>
      <family val="2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b/>
      <i/>
      <sz val="10"/>
      <color indexed="54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45"/>
      <name val="Arial"/>
      <family val="2"/>
    </font>
    <font>
      <b/>
      <sz val="8"/>
      <color indexed="45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8"/>
      <color rgb="FF008692"/>
      <name val="Arial"/>
      <family val="2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i/>
      <sz val="8"/>
      <color indexed="54"/>
      <name val="Arial"/>
      <family val="2"/>
    </font>
    <font>
      <u/>
      <sz val="10"/>
      <color theme="10"/>
      <name val="Arial"/>
      <family val="2"/>
    </font>
    <font>
      <b/>
      <sz val="8"/>
      <color indexed="9"/>
      <name val="Arial"/>
      <family val="2"/>
    </font>
    <font>
      <b/>
      <i/>
      <sz val="8"/>
      <color indexed="54"/>
      <name val="Arial"/>
      <family val="2"/>
    </font>
    <font>
      <b/>
      <sz val="8"/>
      <color rgb="FF0070C0"/>
      <name val="Arial"/>
      <family val="2"/>
    </font>
    <font>
      <b/>
      <u/>
      <sz val="8"/>
      <name val="Arial"/>
      <family val="2"/>
    </font>
    <font>
      <b/>
      <sz val="9"/>
      <color theme="0"/>
      <name val="Arial"/>
      <family val="2"/>
    </font>
    <font>
      <b/>
      <sz val="8"/>
      <color rgb="FF008080"/>
      <name val="Arial"/>
      <family val="2"/>
    </font>
    <font>
      <b/>
      <sz val="8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1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51"/>
      </bottom>
      <diagonal/>
    </border>
    <border>
      <left/>
      <right/>
      <top/>
      <bottom style="thin">
        <color indexed="54"/>
      </bottom>
      <diagonal/>
    </border>
    <border>
      <left/>
      <right/>
      <top style="thin">
        <color indexed="54"/>
      </top>
      <bottom/>
      <diagonal/>
    </border>
    <border>
      <left/>
      <right/>
      <top style="thin">
        <color indexed="54"/>
      </top>
      <bottom style="thin">
        <color indexed="5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0">
    <xf numFmtId="0" fontId="0" fillId="0" borderId="0"/>
    <xf numFmtId="0" fontId="19" fillId="0" borderId="0"/>
    <xf numFmtId="0" fontId="27" fillId="0" borderId="0"/>
    <xf numFmtId="0" fontId="19" fillId="0" borderId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0" fillId="0" borderId="3" applyNumberFormat="0" applyFill="0" applyAlignment="0" applyProtection="0"/>
    <xf numFmtId="0" fontId="17" fillId="2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4" fillId="23" borderId="7" applyNumberFormat="0" applyFont="0" applyAlignment="0" applyProtection="0"/>
    <xf numFmtId="0" fontId="19" fillId="0" borderId="8"/>
    <xf numFmtId="0" fontId="19" fillId="0" borderId="8"/>
    <xf numFmtId="0" fontId="18" fillId="20" borderId="9" applyNumberFormat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>
      <alignment wrapText="1"/>
    </xf>
    <xf numFmtId="0" fontId="19" fillId="0" borderId="0">
      <alignment wrapText="1"/>
    </xf>
    <xf numFmtId="0" fontId="19" fillId="25" borderId="0" applyNumberFormat="0" applyProtection="0">
      <alignment horizontal="left" vertical="center" indent="1"/>
    </xf>
    <xf numFmtId="0" fontId="19" fillId="25" borderId="0" applyNumberFormat="0" applyProtection="0">
      <alignment horizontal="left" vertical="center" indent="1"/>
    </xf>
    <xf numFmtId="0" fontId="19" fillId="25" borderId="0" applyNumberFormat="0" applyProtection="0">
      <alignment horizontal="left" vertical="center" indent="1"/>
    </xf>
    <xf numFmtId="0" fontId="19" fillId="25" borderId="0" applyNumberFormat="0" applyProtection="0">
      <alignment horizontal="left" vertical="center" indent="1"/>
    </xf>
    <xf numFmtId="0" fontId="19" fillId="25" borderId="0" applyNumberFormat="0" applyProtection="0">
      <alignment horizontal="left" vertical="center" indent="1"/>
    </xf>
    <xf numFmtId="4" fontId="19" fillId="23" borderId="0" applyNumberFormat="0" applyProtection="0">
      <alignment horizontal="right" vertical="center"/>
    </xf>
    <xf numFmtId="4" fontId="19" fillId="23" borderId="0" applyNumberFormat="0" applyProtection="0">
      <alignment horizontal="right" vertical="center"/>
    </xf>
    <xf numFmtId="4" fontId="19" fillId="23" borderId="0" applyNumberFormat="0" applyProtection="0">
      <alignment horizontal="right" vertical="center"/>
    </xf>
    <xf numFmtId="4" fontId="19" fillId="25" borderId="10" applyNumberFormat="0" applyProtection="0">
      <alignment horizontal="left" vertical="center" indent="1"/>
    </xf>
    <xf numFmtId="4" fontId="19" fillId="25" borderId="10" applyNumberFormat="0" applyProtection="0">
      <alignment horizontal="left" vertical="center" indent="1"/>
    </xf>
    <xf numFmtId="4" fontId="19" fillId="25" borderId="10" applyNumberFormat="0" applyProtection="0">
      <alignment horizontal="left" vertical="center" indent="1"/>
    </xf>
    <xf numFmtId="0" fontId="19" fillId="26" borderId="0"/>
    <xf numFmtId="0" fontId="19" fillId="26" borderId="0"/>
    <xf numFmtId="0" fontId="19" fillId="26" borderId="0"/>
    <xf numFmtId="0" fontId="19" fillId="26" borderId="0"/>
    <xf numFmtId="0" fontId="19" fillId="26" borderId="0"/>
    <xf numFmtId="0" fontId="19" fillId="26" borderId="11">
      <alignment horizontal="right"/>
    </xf>
    <xf numFmtId="0" fontId="19" fillId="26" borderId="11">
      <alignment horizontal="right"/>
    </xf>
    <xf numFmtId="0" fontId="19" fillId="26" borderId="0"/>
    <xf numFmtId="0" fontId="19" fillId="26" borderId="0"/>
    <xf numFmtId="0" fontId="19" fillId="24" borderId="11">
      <protection locked="0"/>
    </xf>
    <xf numFmtId="0" fontId="19" fillId="24" borderId="11">
      <protection locked="0"/>
    </xf>
    <xf numFmtId="0" fontId="19" fillId="24" borderId="11">
      <protection locked="0"/>
    </xf>
    <xf numFmtId="0" fontId="19" fillId="26" borderId="0"/>
    <xf numFmtId="0" fontId="19" fillId="26" borderId="0"/>
    <xf numFmtId="0" fontId="19" fillId="26" borderId="0"/>
    <xf numFmtId="0" fontId="19" fillId="27" borderId="0"/>
    <xf numFmtId="0" fontId="19" fillId="27" borderId="0"/>
    <xf numFmtId="0" fontId="19" fillId="28" borderId="0"/>
    <xf numFmtId="0" fontId="19" fillId="28" borderId="0"/>
    <xf numFmtId="0" fontId="19" fillId="29" borderId="0"/>
    <xf numFmtId="0" fontId="19" fillId="29" borderId="0"/>
    <xf numFmtId="0" fontId="19" fillId="0" borderId="12" applyNumberFormat="0" applyAlignment="0" applyProtection="0"/>
    <xf numFmtId="0" fontId="19" fillId="0" borderId="12" applyNumberForma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18" fillId="20" borderId="9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74" fontId="2" fillId="0" borderId="0" applyFont="0" applyFill="0" applyBorder="0" applyAlignment="0" applyProtection="0"/>
  </cellStyleXfs>
  <cellXfs count="281">
    <xf numFmtId="0" fontId="0" fillId="0" borderId="0" xfId="0"/>
    <xf numFmtId="0" fontId="25" fillId="24" borderId="0" xfId="75" applyFont="1" applyFill="1" applyAlignment="1">
      <alignment vertical="center"/>
    </xf>
    <xf numFmtId="0" fontId="24" fillId="30" borderId="0" xfId="75" applyFont="1" applyFill="1" applyAlignment="1">
      <alignment vertical="center"/>
    </xf>
    <xf numFmtId="0" fontId="26" fillId="24" borderId="0" xfId="63" applyFont="1" applyFill="1" applyAlignment="1" applyProtection="1">
      <alignment horizontal="left" vertical="center"/>
    </xf>
    <xf numFmtId="0" fontId="30" fillId="24" borderId="0" xfId="0" applyFont="1" applyFill="1"/>
    <xf numFmtId="0" fontId="30" fillId="0" borderId="0" xfId="0" applyFont="1"/>
    <xf numFmtId="0" fontId="31" fillId="30" borderId="0" xfId="0" applyFont="1" applyFill="1" applyAlignment="1">
      <alignment vertical="center"/>
    </xf>
    <xf numFmtId="0" fontId="31" fillId="30" borderId="0" xfId="0" applyFont="1" applyFill="1" applyAlignment="1">
      <alignment horizontal="left" vertical="center"/>
    </xf>
    <xf numFmtId="0" fontId="32" fillId="30" borderId="0" xfId="0" applyFont="1" applyFill="1" applyAlignment="1">
      <alignment horizontal="left" vertical="center"/>
    </xf>
    <xf numFmtId="0" fontId="30" fillId="30" borderId="0" xfId="0" applyFont="1" applyFill="1"/>
    <xf numFmtId="0" fontId="28" fillId="0" borderId="0" xfId="0" applyFont="1"/>
    <xf numFmtId="0" fontId="29" fillId="30" borderId="0" xfId="0" applyFont="1" applyFill="1" applyAlignment="1">
      <alignment horizontal="centerContinuous" vertical="center"/>
    </xf>
    <xf numFmtId="170" fontId="31" fillId="30" borderId="0" xfId="0" applyNumberFormat="1" applyFont="1" applyFill="1" applyAlignment="1">
      <alignment vertical="center"/>
    </xf>
    <xf numFmtId="0" fontId="33" fillId="30" borderId="0" xfId="0" applyFont="1" applyFill="1" applyAlignment="1">
      <alignment horizontal="left" vertical="center"/>
    </xf>
    <xf numFmtId="0" fontId="33" fillId="30" borderId="0" xfId="0" applyFont="1" applyFill="1" applyAlignment="1">
      <alignment vertical="center"/>
    </xf>
    <xf numFmtId="0" fontId="23" fillId="30" borderId="0" xfId="0" applyFont="1" applyFill="1" applyAlignment="1">
      <alignment vertical="center"/>
    </xf>
    <xf numFmtId="0" fontId="23" fillId="30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0" fillId="24" borderId="0" xfId="0" applyFill="1"/>
    <xf numFmtId="0" fontId="15" fillId="24" borderId="0" xfId="63" applyFill="1" applyAlignment="1" applyProtection="1">
      <alignment horizontal="left" vertical="center"/>
    </xf>
    <xf numFmtId="169" fontId="37" fillId="0" borderId="0" xfId="54" applyNumberFormat="1" applyFont="1" applyFill="1" applyBorder="1" applyAlignment="1">
      <alignment horizontal="right" vertical="center"/>
    </xf>
    <xf numFmtId="169" fontId="37" fillId="24" borderId="0" xfId="54" applyNumberFormat="1" applyFont="1" applyFill="1" applyBorder="1" applyAlignment="1">
      <alignment horizontal="right" vertical="center"/>
    </xf>
    <xf numFmtId="0" fontId="15" fillId="0" borderId="0" xfId="63" applyAlignment="1" applyProtection="1"/>
    <xf numFmtId="0" fontId="0" fillId="32" borderId="0" xfId="0" applyFill="1"/>
    <xf numFmtId="0" fontId="30" fillId="32" borderId="0" xfId="0" applyFont="1" applyFill="1"/>
    <xf numFmtId="0" fontId="30" fillId="24" borderId="0" xfId="0" applyFont="1" applyFill="1" applyAlignment="1">
      <alignment horizontal="right"/>
    </xf>
    <xf numFmtId="170" fontId="40" fillId="24" borderId="14" xfId="0" applyNumberFormat="1" applyFont="1" applyFill="1" applyBorder="1" applyAlignment="1">
      <alignment horizontal="right" wrapText="1"/>
    </xf>
    <xf numFmtId="170" fontId="38" fillId="0" borderId="0" xfId="54" applyNumberFormat="1" applyFont="1" applyBorder="1" applyAlignment="1">
      <alignment horizontal="left"/>
    </xf>
    <xf numFmtId="169" fontId="38" fillId="31" borderId="0" xfId="55" applyNumberFormat="1" applyFont="1" applyFill="1" applyBorder="1" applyAlignment="1"/>
    <xf numFmtId="169" fontId="38" fillId="24" borderId="0" xfId="54" applyNumberFormat="1" applyFont="1" applyFill="1" applyBorder="1" applyAlignment="1"/>
    <xf numFmtId="170" fontId="3" fillId="0" borderId="0" xfId="54" applyNumberFormat="1" applyFont="1" applyBorder="1" applyAlignment="1">
      <alignment horizontal="left"/>
    </xf>
    <xf numFmtId="169" fontId="3" fillId="31" borderId="0" xfId="55" applyNumberFormat="1" applyFont="1" applyFill="1" applyBorder="1" applyAlignment="1"/>
    <xf numFmtId="169" fontId="3" fillId="24" borderId="0" xfId="54" applyNumberFormat="1" applyFont="1" applyFill="1" applyBorder="1" applyAlignment="1"/>
    <xf numFmtId="37" fontId="3" fillId="0" borderId="0" xfId="55" applyNumberFormat="1" applyFont="1" applyBorder="1"/>
    <xf numFmtId="169" fontId="3" fillId="0" borderId="0" xfId="54" applyNumberFormat="1" applyFont="1" applyFill="1" applyBorder="1" applyAlignment="1"/>
    <xf numFmtId="37" fontId="3" fillId="0" borderId="0" xfId="55" applyNumberFormat="1" applyFont="1" applyFill="1" applyBorder="1"/>
    <xf numFmtId="37" fontId="39" fillId="24" borderId="14" xfId="0" applyNumberFormat="1" applyFont="1" applyFill="1" applyBorder="1" applyAlignment="1">
      <alignment horizontal="left"/>
    </xf>
    <xf numFmtId="2" fontId="40" fillId="24" borderId="14" xfId="0" applyNumberFormat="1" applyFont="1" applyFill="1" applyBorder="1" applyAlignment="1">
      <alignment horizontal="right" wrapText="1"/>
    </xf>
    <xf numFmtId="37" fontId="38" fillId="24" borderId="0" xfId="55" applyNumberFormat="1" applyFont="1" applyFill="1" applyBorder="1" applyAlignment="1">
      <alignment horizontal="left"/>
    </xf>
    <xf numFmtId="169" fontId="38" fillId="24" borderId="0" xfId="55" applyNumberFormat="1" applyFont="1" applyFill="1" applyBorder="1" applyAlignment="1"/>
    <xf numFmtId="169" fontId="3" fillId="24" borderId="0" xfId="55" applyNumberFormat="1" applyFont="1" applyFill="1" applyBorder="1" applyAlignment="1"/>
    <xf numFmtId="37" fontId="3" fillId="24" borderId="0" xfId="55" applyNumberFormat="1" applyFont="1" applyFill="1" applyBorder="1"/>
    <xf numFmtId="37" fontId="3" fillId="24" borderId="0" xfId="146" applyNumberFormat="1" applyFont="1" applyFill="1" applyBorder="1"/>
    <xf numFmtId="171" fontId="3" fillId="24" borderId="0" xfId="55" applyNumberFormat="1" applyFont="1" applyFill="1" applyBorder="1" applyAlignment="1"/>
    <xf numFmtId="171" fontId="38" fillId="24" borderId="0" xfId="55" applyNumberFormat="1" applyFont="1" applyFill="1" applyBorder="1" applyAlignment="1"/>
    <xf numFmtId="37" fontId="3" fillId="0" borderId="0" xfId="54" applyNumberFormat="1" applyFont="1" applyBorder="1"/>
    <xf numFmtId="170" fontId="39" fillId="24" borderId="14" xfId="0" applyNumberFormat="1" applyFont="1" applyFill="1" applyBorder="1" applyAlignment="1">
      <alignment horizontal="left"/>
    </xf>
    <xf numFmtId="49" fontId="40" fillId="24" borderId="14" xfId="0" applyNumberFormat="1" applyFont="1" applyFill="1" applyBorder="1" applyAlignment="1">
      <alignment horizontal="right" wrapText="1"/>
    </xf>
    <xf numFmtId="37" fontId="38" fillId="24" borderId="0" xfId="54" applyNumberFormat="1" applyFont="1" applyFill="1" applyBorder="1" applyAlignment="1">
      <alignment horizontal="left"/>
    </xf>
    <xf numFmtId="169" fontId="38" fillId="31" borderId="0" xfId="55" applyNumberFormat="1" applyFont="1" applyFill="1" applyBorder="1" applyAlignment="1">
      <alignment horizontal="right"/>
    </xf>
    <xf numFmtId="169" fontId="38" fillId="24" borderId="0" xfId="55" applyNumberFormat="1" applyFont="1" applyFill="1" applyBorder="1" applyAlignment="1">
      <alignment horizontal="right"/>
    </xf>
    <xf numFmtId="37" fontId="38" fillId="24" borderId="15" xfId="54" applyNumberFormat="1" applyFont="1" applyFill="1" applyBorder="1" applyAlignment="1">
      <alignment horizontal="left"/>
    </xf>
    <xf numFmtId="37" fontId="3" fillId="24" borderId="15" xfId="54" applyNumberFormat="1" applyFont="1" applyFill="1" applyBorder="1" applyAlignment="1">
      <alignment horizontal="left"/>
    </xf>
    <xf numFmtId="169" fontId="3" fillId="31" borderId="15" xfId="55" applyNumberFormat="1" applyFont="1" applyFill="1" applyBorder="1" applyAlignment="1"/>
    <xf numFmtId="169" fontId="3" fillId="24" borderId="15" xfId="55" applyNumberFormat="1" applyFont="1" applyFill="1" applyBorder="1" applyAlignment="1"/>
    <xf numFmtId="37" fontId="41" fillId="24" borderId="0" xfId="54" applyNumberFormat="1" applyFont="1" applyFill="1" applyBorder="1"/>
    <xf numFmtId="169" fontId="41" fillId="0" borderId="0" xfId="55" applyNumberFormat="1" applyFont="1" applyFill="1" applyBorder="1" applyAlignment="1"/>
    <xf numFmtId="169" fontId="41" fillId="24" borderId="0" xfId="55" applyNumberFormat="1" applyFont="1" applyFill="1" applyBorder="1" applyAlignment="1"/>
    <xf numFmtId="37" fontId="38" fillId="24" borderId="0" xfId="54" applyNumberFormat="1" applyFont="1" applyFill="1" applyBorder="1"/>
    <xf numFmtId="0" fontId="40" fillId="24" borderId="14" xfId="0" applyFont="1" applyFill="1" applyBorder="1" applyAlignment="1">
      <alignment horizontal="right" wrapText="1"/>
    </xf>
    <xf numFmtId="1" fontId="3" fillId="31" borderId="0" xfId="54" applyNumberFormat="1" applyFont="1" applyFill="1" applyBorder="1" applyAlignment="1"/>
    <xf numFmtId="49" fontId="40" fillId="0" borderId="14" xfId="0" applyNumberFormat="1" applyFont="1" applyBorder="1" applyAlignment="1">
      <alignment horizontal="right" wrapText="1"/>
    </xf>
    <xf numFmtId="37" fontId="3" fillId="0" borderId="0" xfId="54" applyNumberFormat="1" applyFont="1" applyBorder="1" applyAlignment="1">
      <alignment horizontal="left"/>
    </xf>
    <xf numFmtId="169" fontId="3" fillId="31" borderId="0" xfId="54" applyNumberFormat="1" applyFont="1" applyFill="1" applyBorder="1" applyAlignment="1">
      <alignment horizontal="right"/>
    </xf>
    <xf numFmtId="169" fontId="3" fillId="24" borderId="0" xfId="54" applyNumberFormat="1" applyFont="1" applyFill="1" applyBorder="1" applyAlignment="1">
      <alignment horizontal="right"/>
    </xf>
    <xf numFmtId="3" fontId="3" fillId="0" borderId="0" xfId="54" applyNumberFormat="1" applyFont="1" applyFill="1" applyBorder="1" applyAlignment="1">
      <alignment horizontal="left"/>
    </xf>
    <xf numFmtId="169" fontId="3" fillId="24" borderId="18" xfId="54" applyNumberFormat="1" applyFont="1" applyFill="1" applyBorder="1" applyAlignment="1">
      <alignment horizontal="right"/>
    </xf>
    <xf numFmtId="37" fontId="39" fillId="0" borderId="14" xfId="0" applyNumberFormat="1" applyFont="1" applyBorder="1"/>
    <xf numFmtId="0" fontId="3" fillId="0" borderId="0" xfId="0" applyFont="1" applyAlignment="1">
      <alignment horizontal="left" vertical="center" indent="1"/>
    </xf>
    <xf numFmtId="169" fontId="3" fillId="31" borderId="0" xfId="54" applyNumberFormat="1" applyFont="1" applyFill="1" applyBorder="1" applyAlignment="1">
      <alignment horizontal="right" vertical="center"/>
    </xf>
    <xf numFmtId="169" fontId="3" fillId="24" borderId="0" xfId="54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24" borderId="0" xfId="0" applyFont="1" applyFill="1"/>
    <xf numFmtId="169" fontId="3" fillId="32" borderId="0" xfId="54" applyNumberFormat="1" applyFont="1" applyFill="1" applyBorder="1" applyAlignment="1">
      <alignment horizontal="right" vertical="center"/>
    </xf>
    <xf numFmtId="0" fontId="41" fillId="24" borderId="0" xfId="0" applyFont="1" applyFill="1" applyAlignment="1">
      <alignment vertical="center"/>
    </xf>
    <xf numFmtId="169" fontId="41" fillId="31" borderId="0" xfId="54" applyNumberFormat="1" applyFont="1" applyFill="1" applyBorder="1" applyAlignment="1">
      <alignment horizontal="right" vertical="center"/>
    </xf>
    <xf numFmtId="169" fontId="41" fillId="32" borderId="0" xfId="54" applyNumberFormat="1" applyFont="1" applyFill="1" applyBorder="1" applyAlignment="1">
      <alignment horizontal="right" vertical="center"/>
    </xf>
    <xf numFmtId="0" fontId="3" fillId="24" borderId="0" xfId="0" applyFont="1" applyFill="1" applyAlignment="1">
      <alignment vertical="center"/>
    </xf>
    <xf numFmtId="0" fontId="38" fillId="24" borderId="0" xfId="0" applyFont="1" applyFill="1" applyAlignment="1">
      <alignment vertical="center"/>
    </xf>
    <xf numFmtId="167" fontId="3" fillId="31" borderId="0" xfId="85" applyNumberFormat="1" applyFont="1" applyFill="1" applyBorder="1" applyAlignment="1">
      <alignment vertical="center"/>
    </xf>
    <xf numFmtId="167" fontId="3" fillId="32" borderId="0" xfId="85" applyNumberFormat="1" applyFont="1" applyFill="1" applyBorder="1" applyAlignment="1">
      <alignment vertical="center"/>
    </xf>
    <xf numFmtId="0" fontId="41" fillId="24" borderId="0" xfId="79" applyFont="1" applyFill="1" applyAlignment="1">
      <alignment horizontal="left"/>
    </xf>
    <xf numFmtId="0" fontId="3" fillId="24" borderId="0" xfId="79" applyFont="1" applyFill="1" applyAlignment="1">
      <alignment horizontal="left"/>
    </xf>
    <xf numFmtId="167" fontId="3" fillId="31" borderId="0" xfId="54" applyNumberFormat="1" applyFont="1" applyFill="1" applyBorder="1" applyAlignment="1">
      <alignment horizontal="right"/>
    </xf>
    <xf numFmtId="167" fontId="3" fillId="24" borderId="0" xfId="54" applyNumberFormat="1" applyFont="1" applyFill="1" applyBorder="1" applyAlignment="1">
      <alignment horizontal="right"/>
    </xf>
    <xf numFmtId="172" fontId="3" fillId="31" borderId="0" xfId="54" applyNumberFormat="1" applyFont="1" applyFill="1" applyBorder="1" applyAlignment="1">
      <alignment horizontal="right"/>
    </xf>
    <xf numFmtId="172" fontId="3" fillId="24" borderId="0" xfId="54" applyNumberFormat="1" applyFont="1" applyFill="1" applyBorder="1" applyAlignment="1">
      <alignment horizontal="right"/>
    </xf>
    <xf numFmtId="169" fontId="41" fillId="24" borderId="0" xfId="54" applyNumberFormat="1" applyFont="1" applyFill="1" applyBorder="1" applyAlignment="1">
      <alignment horizontal="right"/>
    </xf>
    <xf numFmtId="0" fontId="40" fillId="0" borderId="14" xfId="0" applyFont="1" applyBorder="1" applyAlignment="1">
      <alignment horizontal="right" wrapText="1"/>
    </xf>
    <xf numFmtId="171" fontId="41" fillId="31" borderId="0" xfId="0" applyNumberFormat="1" applyFont="1" applyFill="1"/>
    <xf numFmtId="171" fontId="3" fillId="31" borderId="0" xfId="0" applyNumberFormat="1" applyFont="1" applyFill="1" applyAlignment="1">
      <alignment horizontal="right" vertical="center"/>
    </xf>
    <xf numFmtId="37" fontId="3" fillId="32" borderId="0" xfId="54" applyNumberFormat="1" applyFont="1" applyFill="1" applyBorder="1"/>
    <xf numFmtId="37" fontId="3" fillId="24" borderId="0" xfId="0" applyNumberFormat="1" applyFont="1" applyFill="1"/>
    <xf numFmtId="169" fontId="3" fillId="24" borderId="0" xfId="0" applyNumberFormat="1" applyFont="1" applyFill="1"/>
    <xf numFmtId="37" fontId="39" fillId="24" borderId="14" xfId="79" quotePrefix="1" applyNumberFormat="1" applyFont="1" applyFill="1" applyBorder="1" applyAlignment="1">
      <alignment wrapText="1"/>
    </xf>
    <xf numFmtId="49" fontId="41" fillId="24" borderId="14" xfId="79" applyNumberFormat="1" applyFont="1" applyFill="1" applyBorder="1" applyAlignment="1">
      <alignment horizontal="right" wrapText="1"/>
    </xf>
    <xf numFmtId="0" fontId="3" fillId="32" borderId="0" xfId="79" applyFont="1" applyFill="1" applyAlignment="1">
      <alignment horizontal="left"/>
    </xf>
    <xf numFmtId="169" fontId="38" fillId="24" borderId="0" xfId="54" applyNumberFormat="1" applyFont="1" applyFill="1" applyBorder="1" applyAlignment="1">
      <alignment horizontal="right"/>
    </xf>
    <xf numFmtId="0" fontId="33" fillId="32" borderId="0" xfId="0" applyFont="1" applyFill="1" applyAlignment="1">
      <alignment horizontal="left" vertical="center"/>
    </xf>
    <xf numFmtId="0" fontId="31" fillId="32" borderId="0" xfId="0" applyFont="1" applyFill="1" applyAlignment="1">
      <alignment horizontal="left" vertical="center"/>
    </xf>
    <xf numFmtId="169" fontId="41" fillId="31" borderId="0" xfId="54" applyNumberFormat="1" applyFont="1" applyFill="1" applyBorder="1" applyAlignment="1">
      <alignment horizontal="right"/>
    </xf>
    <xf numFmtId="37" fontId="3" fillId="32" borderId="0" xfId="0" applyNumberFormat="1" applyFont="1" applyFill="1" applyAlignment="1">
      <alignment horizontal="left"/>
    </xf>
    <xf numFmtId="49" fontId="44" fillId="32" borderId="0" xfId="0" applyNumberFormat="1" applyFont="1" applyFill="1" applyAlignment="1">
      <alignment vertical="center"/>
    </xf>
    <xf numFmtId="0" fontId="15" fillId="0" borderId="0" xfId="63" quotePrefix="1" applyAlignment="1" applyProtection="1"/>
    <xf numFmtId="169" fontId="3" fillId="31" borderId="18" xfId="54" applyNumberFormat="1" applyFont="1" applyFill="1" applyBorder="1" applyAlignment="1">
      <alignment horizontal="right" vertical="center"/>
    </xf>
    <xf numFmtId="169" fontId="3" fillId="32" borderId="18" xfId="54" applyNumberFormat="1" applyFont="1" applyFill="1" applyBorder="1" applyAlignment="1">
      <alignment horizontal="right" vertical="center"/>
    </xf>
    <xf numFmtId="171" fontId="3" fillId="31" borderId="18" xfId="0" applyNumberFormat="1" applyFont="1" applyFill="1" applyBorder="1" applyAlignment="1">
      <alignment horizontal="right" vertical="center"/>
    </xf>
    <xf numFmtId="170" fontId="23" fillId="30" borderId="0" xfId="0" applyNumberFormat="1" applyFont="1" applyFill="1" applyAlignment="1">
      <alignment vertical="center"/>
    </xf>
    <xf numFmtId="37" fontId="3" fillId="32" borderId="0" xfId="0" applyNumberFormat="1" applyFont="1" applyFill="1" applyAlignment="1">
      <alignment horizontal="left" wrapText="1"/>
    </xf>
    <xf numFmtId="173" fontId="3" fillId="31" borderId="0" xfId="55" applyNumberFormat="1" applyFont="1" applyFill="1" applyBorder="1" applyAlignment="1"/>
    <xf numFmtId="173" fontId="3" fillId="24" borderId="0" xfId="54" applyNumberFormat="1" applyFont="1" applyFill="1" applyBorder="1" applyAlignment="1"/>
    <xf numFmtId="169" fontId="38" fillId="32" borderId="0" xfId="0" quotePrefix="1" applyNumberFormat="1" applyFont="1" applyFill="1"/>
    <xf numFmtId="169" fontId="38" fillId="31" borderId="0" xfId="54" applyNumberFormat="1" applyFont="1" applyFill="1" applyBorder="1" applyAlignment="1">
      <alignment horizontal="right"/>
    </xf>
    <xf numFmtId="169" fontId="38" fillId="32" borderId="0" xfId="54" applyNumberFormat="1" applyFont="1" applyFill="1" applyBorder="1" applyAlignment="1">
      <alignment horizontal="right"/>
    </xf>
    <xf numFmtId="2" fontId="40" fillId="32" borderId="14" xfId="0" applyNumberFormat="1" applyFont="1" applyFill="1" applyBorder="1" applyAlignment="1">
      <alignment horizontal="right" wrapText="1"/>
    </xf>
    <xf numFmtId="170" fontId="3" fillId="32" borderId="0" xfId="54" applyNumberFormat="1" applyFont="1" applyFill="1" applyBorder="1" applyAlignment="1">
      <alignment horizontal="left"/>
    </xf>
    <xf numFmtId="169" fontId="3" fillId="32" borderId="0" xfId="54" applyNumberFormat="1" applyFont="1" applyFill="1" applyBorder="1" applyAlignment="1"/>
    <xf numFmtId="37" fontId="41" fillId="32" borderId="0" xfId="0" applyNumberFormat="1" applyFont="1" applyFill="1" applyAlignment="1">
      <alignment horizontal="left"/>
    </xf>
    <xf numFmtId="37" fontId="39" fillId="32" borderId="14" xfId="0" applyNumberFormat="1" applyFont="1" applyFill="1" applyBorder="1" applyAlignment="1">
      <alignment horizontal="left"/>
    </xf>
    <xf numFmtId="37" fontId="3" fillId="32" borderId="0" xfId="54" applyNumberFormat="1" applyFont="1" applyFill="1" applyBorder="1" applyAlignment="1">
      <alignment horizontal="left"/>
    </xf>
    <xf numFmtId="49" fontId="40" fillId="32" borderId="14" xfId="0" applyNumberFormat="1" applyFont="1" applyFill="1" applyBorder="1" applyAlignment="1">
      <alignment horizontal="right" wrapText="1"/>
    </xf>
    <xf numFmtId="0" fontId="40" fillId="32" borderId="14" xfId="0" applyFont="1" applyFill="1" applyBorder="1" applyAlignment="1">
      <alignment horizontal="right" wrapText="1"/>
    </xf>
    <xf numFmtId="169" fontId="3" fillId="32" borderId="0" xfId="54" applyNumberFormat="1" applyFont="1" applyFill="1" applyBorder="1" applyAlignment="1">
      <alignment horizontal="right"/>
    </xf>
    <xf numFmtId="49" fontId="40" fillId="32" borderId="14" xfId="0" quotePrefix="1" applyNumberFormat="1" applyFont="1" applyFill="1" applyBorder="1" applyAlignment="1">
      <alignment horizontal="right" wrapText="1"/>
    </xf>
    <xf numFmtId="0" fontId="39" fillId="32" borderId="14" xfId="0" applyFont="1" applyFill="1" applyBorder="1"/>
    <xf numFmtId="0" fontId="3" fillId="32" borderId="0" xfId="0" applyFont="1" applyFill="1" applyAlignment="1">
      <alignment vertical="center"/>
    </xf>
    <xf numFmtId="0" fontId="41" fillId="32" borderId="0" xfId="0" applyFont="1" applyFill="1"/>
    <xf numFmtId="171" fontId="3" fillId="32" borderId="0" xfId="0" applyNumberFormat="1" applyFont="1" applyFill="1" applyAlignment="1">
      <alignment vertical="center"/>
    </xf>
    <xf numFmtId="171" fontId="3" fillId="32" borderId="18" xfId="0" applyNumberFormat="1" applyFont="1" applyFill="1" applyBorder="1" applyAlignment="1">
      <alignment vertical="center"/>
    </xf>
    <xf numFmtId="171" fontId="41" fillId="32" borderId="0" xfId="0" applyNumberFormat="1" applyFont="1" applyFill="1"/>
    <xf numFmtId="37" fontId="40" fillId="24" borderId="0" xfId="54" applyNumberFormat="1" applyFont="1" applyFill="1" applyBorder="1" applyAlignment="1">
      <alignment horizontal="left"/>
    </xf>
    <xf numFmtId="169" fontId="40" fillId="31" borderId="0" xfId="55" applyNumberFormat="1" applyFont="1" applyFill="1" applyBorder="1" applyAlignment="1">
      <alignment horizontal="right"/>
    </xf>
    <xf numFmtId="169" fontId="40" fillId="24" borderId="0" xfId="55" applyNumberFormat="1" applyFont="1" applyFill="1" applyBorder="1" applyAlignment="1">
      <alignment horizontal="right"/>
    </xf>
    <xf numFmtId="37" fontId="41" fillId="24" borderId="16" xfId="54" applyNumberFormat="1" applyFont="1" applyFill="1" applyBorder="1" applyAlignment="1">
      <alignment horizontal="left"/>
    </xf>
    <xf numFmtId="169" fontId="41" fillId="31" borderId="16" xfId="55" applyNumberFormat="1" applyFont="1" applyFill="1" applyBorder="1" applyAlignment="1"/>
    <xf numFmtId="169" fontId="41" fillId="24" borderId="16" xfId="55" applyNumberFormat="1" applyFont="1" applyFill="1" applyBorder="1" applyAlignment="1"/>
    <xf numFmtId="37" fontId="41" fillId="24" borderId="17" xfId="54" applyNumberFormat="1" applyFont="1" applyFill="1" applyBorder="1" applyAlignment="1">
      <alignment horizontal="left"/>
    </xf>
    <xf numFmtId="169" fontId="41" fillId="31" borderId="17" xfId="55" applyNumberFormat="1" applyFont="1" applyFill="1" applyBorder="1" applyAlignment="1"/>
    <xf numFmtId="169" fontId="41" fillId="24" borderId="17" xfId="55" applyNumberFormat="1" applyFont="1" applyFill="1" applyBorder="1" applyAlignment="1"/>
    <xf numFmtId="170" fontId="41" fillId="0" borderId="16" xfId="54" applyNumberFormat="1" applyFont="1" applyBorder="1" applyAlignment="1">
      <alignment horizontal="left"/>
    </xf>
    <xf numFmtId="169" fontId="41" fillId="24" borderId="16" xfId="54" applyNumberFormat="1" applyFont="1" applyFill="1" applyBorder="1" applyAlignment="1"/>
    <xf numFmtId="2" fontId="41" fillId="24" borderId="14" xfId="79" applyNumberFormat="1" applyFont="1" applyFill="1" applyBorder="1" applyAlignment="1">
      <alignment horizontal="right" wrapText="1"/>
    </xf>
    <xf numFmtId="0" fontId="46" fillId="30" borderId="19" xfId="63" applyFont="1" applyFill="1" applyBorder="1" applyAlignment="1" applyProtection="1">
      <alignment horizontal="center" vertical="center"/>
    </xf>
    <xf numFmtId="167" fontId="3" fillId="24" borderId="0" xfId="54" applyNumberFormat="1" applyFont="1" applyFill="1" applyBorder="1" applyAlignment="1"/>
    <xf numFmtId="167" fontId="3" fillId="31" borderId="0" xfId="54" applyNumberFormat="1" applyFont="1" applyFill="1" applyBorder="1" applyAlignment="1"/>
    <xf numFmtId="37" fontId="38" fillId="0" borderId="0" xfId="54" quotePrefix="1" applyNumberFormat="1" applyFont="1" applyBorder="1" applyAlignment="1">
      <alignment horizontal="left"/>
    </xf>
    <xf numFmtId="0" fontId="47" fillId="0" borderId="0" xfId="0" applyFont="1"/>
    <xf numFmtId="170" fontId="40" fillId="24" borderId="14" xfId="0" applyNumberFormat="1" applyFont="1" applyFill="1" applyBorder="1" applyAlignment="1">
      <alignment horizontal="center" wrapText="1"/>
    </xf>
    <xf numFmtId="0" fontId="41" fillId="24" borderId="14" xfId="0" applyFont="1" applyFill="1" applyBorder="1" applyAlignment="1">
      <alignment horizontal="center" wrapText="1"/>
    </xf>
    <xf numFmtId="1" fontId="41" fillId="24" borderId="14" xfId="0" applyNumberFormat="1" applyFont="1" applyFill="1" applyBorder="1" applyAlignment="1">
      <alignment horizontal="center" wrapText="1"/>
    </xf>
    <xf numFmtId="9" fontId="3" fillId="24" borderId="0" xfId="84" applyFont="1" applyFill="1" applyBorder="1" applyAlignment="1"/>
    <xf numFmtId="170" fontId="3" fillId="0" borderId="0" xfId="54" quotePrefix="1" applyNumberFormat="1" applyFont="1" applyBorder="1" applyAlignment="1">
      <alignment horizontal="left"/>
    </xf>
    <xf numFmtId="167" fontId="3" fillId="24" borderId="0" xfId="55" applyNumberFormat="1" applyFont="1" applyFill="1" applyBorder="1" applyAlignment="1"/>
    <xf numFmtId="0" fontId="3" fillId="0" borderId="18" xfId="0" applyFont="1" applyBorder="1" applyAlignment="1">
      <alignment horizontal="left" vertical="center"/>
    </xf>
    <xf numFmtId="0" fontId="45" fillId="24" borderId="0" xfId="0" applyFont="1" applyFill="1" applyAlignment="1">
      <alignment horizontal="left"/>
    </xf>
    <xf numFmtId="1" fontId="45" fillId="24" borderId="0" xfId="0" applyNumberFormat="1" applyFont="1" applyFill="1"/>
    <xf numFmtId="169" fontId="38" fillId="31" borderId="0" xfId="0" applyNumberFormat="1" applyFont="1" applyFill="1" applyAlignment="1">
      <alignment horizontal="right"/>
    </xf>
    <xf numFmtId="169" fontId="41" fillId="31" borderId="0" xfId="0" applyNumberFormat="1" applyFont="1" applyFill="1"/>
    <xf numFmtId="169" fontId="38" fillId="31" borderId="18" xfId="0" applyNumberFormat="1" applyFont="1" applyFill="1" applyBorder="1" applyAlignment="1">
      <alignment horizontal="right"/>
    </xf>
    <xf numFmtId="169" fontId="41" fillId="31" borderId="20" xfId="0" applyNumberFormat="1" applyFont="1" applyFill="1" applyBorder="1"/>
    <xf numFmtId="169" fontId="3" fillId="31" borderId="0" xfId="0" applyNumberFormat="1" applyFont="1" applyFill="1" applyAlignment="1">
      <alignment horizontal="right"/>
    </xf>
    <xf numFmtId="169" fontId="3" fillId="31" borderId="18" xfId="0" applyNumberFormat="1" applyFont="1" applyFill="1" applyBorder="1" applyAlignment="1">
      <alignment horizontal="right"/>
    </xf>
    <xf numFmtId="37" fontId="41" fillId="24" borderId="0" xfId="55" applyNumberFormat="1" applyFont="1" applyFill="1" applyBorder="1" applyAlignment="1">
      <alignment horizontal="left"/>
    </xf>
    <xf numFmtId="37" fontId="38" fillId="24" borderId="18" xfId="55" applyNumberFormat="1" applyFont="1" applyFill="1" applyBorder="1" applyAlignment="1">
      <alignment horizontal="left"/>
    </xf>
    <xf numFmtId="169" fontId="38" fillId="24" borderId="18" xfId="55" applyNumberFormat="1" applyFont="1" applyFill="1" applyBorder="1" applyAlignment="1"/>
    <xf numFmtId="37" fontId="41" fillId="24" borderId="20" xfId="55" applyNumberFormat="1" applyFont="1" applyFill="1" applyBorder="1" applyAlignment="1">
      <alignment horizontal="left"/>
    </xf>
    <xf numFmtId="169" fontId="41" fillId="24" borderId="20" xfId="55" applyNumberFormat="1" applyFont="1" applyFill="1" applyBorder="1" applyAlignment="1"/>
    <xf numFmtId="37" fontId="3" fillId="24" borderId="18" xfId="55" applyNumberFormat="1" applyFont="1" applyFill="1" applyBorder="1" applyAlignment="1">
      <alignment horizontal="left"/>
    </xf>
    <xf numFmtId="169" fontId="3" fillId="24" borderId="18" xfId="55" applyNumberFormat="1" applyFont="1" applyFill="1" applyBorder="1" applyAlignment="1"/>
    <xf numFmtId="171" fontId="3" fillId="31" borderId="0" xfId="0" applyNumberFormat="1" applyFont="1" applyFill="1" applyAlignment="1">
      <alignment horizontal="right"/>
    </xf>
    <xf numFmtId="170" fontId="41" fillId="0" borderId="0" xfId="54" applyNumberFormat="1" applyFont="1" applyBorder="1" applyAlignment="1">
      <alignment horizontal="left"/>
    </xf>
    <xf numFmtId="169" fontId="41" fillId="24" borderId="0" xfId="54" applyNumberFormat="1" applyFont="1" applyFill="1" applyBorder="1" applyAlignment="1"/>
    <xf numFmtId="170" fontId="38" fillId="0" borderId="18" xfId="54" applyNumberFormat="1" applyFont="1" applyBorder="1" applyAlignment="1">
      <alignment horizontal="left"/>
    </xf>
    <xf numFmtId="169" fontId="38" fillId="24" borderId="18" xfId="54" applyNumberFormat="1" applyFont="1" applyFill="1" applyBorder="1" applyAlignment="1"/>
    <xf numFmtId="169" fontId="41" fillId="24" borderId="20" xfId="54" applyNumberFormat="1" applyFont="1" applyFill="1" applyBorder="1" applyAlignment="1"/>
    <xf numFmtId="170" fontId="41" fillId="0" borderId="20" xfId="54" applyNumberFormat="1" applyFont="1" applyBorder="1" applyAlignment="1">
      <alignment horizontal="left"/>
    </xf>
    <xf numFmtId="170" fontId="3" fillId="0" borderId="18" xfId="54" applyNumberFormat="1" applyFont="1" applyBorder="1" applyAlignment="1">
      <alignment horizontal="left"/>
    </xf>
    <xf numFmtId="169" fontId="3" fillId="24" borderId="18" xfId="54" applyNumberFormat="1" applyFont="1" applyFill="1" applyBorder="1" applyAlignment="1"/>
    <xf numFmtId="173" fontId="3" fillId="31" borderId="0" xfId="0" applyNumberFormat="1" applyFont="1" applyFill="1" applyAlignment="1">
      <alignment horizontal="right"/>
    </xf>
    <xf numFmtId="167" fontId="3" fillId="31" borderId="0" xfId="55" applyNumberFormat="1" applyFont="1" applyFill="1" applyBorder="1" applyAlignment="1"/>
    <xf numFmtId="9" fontId="3" fillId="31" borderId="0" xfId="54" applyNumberFormat="1" applyFont="1" applyFill="1" applyBorder="1" applyAlignment="1">
      <alignment horizontal="right"/>
    </xf>
    <xf numFmtId="171" fontId="3" fillId="31" borderId="0" xfId="54" applyNumberFormat="1" applyFont="1" applyFill="1" applyBorder="1" applyAlignment="1">
      <alignment horizontal="right"/>
    </xf>
    <xf numFmtId="167" fontId="3" fillId="31" borderId="0" xfId="84" applyNumberFormat="1" applyFont="1" applyFill="1" applyBorder="1" applyAlignment="1">
      <alignment horizontal="right"/>
    </xf>
    <xf numFmtId="167" fontId="3" fillId="24" borderId="0" xfId="84" applyNumberFormat="1" applyFont="1" applyFill="1" applyBorder="1" applyAlignment="1"/>
    <xf numFmtId="171" fontId="38" fillId="31" borderId="0" xfId="0" applyNumberFormat="1" applyFont="1" applyFill="1" applyAlignment="1">
      <alignment horizontal="right"/>
    </xf>
    <xf numFmtId="0" fontId="28" fillId="32" borderId="0" xfId="0" applyFont="1" applyFill="1"/>
    <xf numFmtId="0" fontId="49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horizontal="left" vertical="center"/>
    </xf>
    <xf numFmtId="0" fontId="28" fillId="24" borderId="0" xfId="0" applyFont="1" applyFill="1"/>
    <xf numFmtId="0" fontId="38" fillId="24" borderId="14" xfId="0" applyFont="1" applyFill="1" applyBorder="1" applyAlignment="1">
      <alignment horizontal="left"/>
    </xf>
    <xf numFmtId="0" fontId="50" fillId="32" borderId="0" xfId="0" applyFont="1" applyFill="1" applyAlignment="1">
      <alignment horizontal="left" vertical="center"/>
    </xf>
    <xf numFmtId="168" fontId="38" fillId="24" borderId="0" xfId="78" applyNumberFormat="1" applyFont="1" applyFill="1" applyAlignment="1">
      <alignment horizontal="left"/>
    </xf>
    <xf numFmtId="168" fontId="38" fillId="24" borderId="18" xfId="78" applyNumberFormat="1" applyFont="1" applyFill="1" applyBorder="1" applyAlignment="1">
      <alignment horizontal="left"/>
    </xf>
    <xf numFmtId="169" fontId="38" fillId="31" borderId="18" xfId="55" applyNumberFormat="1" applyFont="1" applyFill="1" applyBorder="1" applyAlignment="1">
      <alignment horizontal="right"/>
    </xf>
    <xf numFmtId="169" fontId="38" fillId="24" borderId="18" xfId="55" applyNumberFormat="1" applyFont="1" applyFill="1" applyBorder="1" applyAlignment="1">
      <alignment horizontal="right"/>
    </xf>
    <xf numFmtId="0" fontId="29" fillId="0" borderId="0" xfId="0" applyFont="1"/>
    <xf numFmtId="37" fontId="41" fillId="24" borderId="16" xfId="54" applyNumberFormat="1" applyFont="1" applyFill="1" applyBorder="1"/>
    <xf numFmtId="0" fontId="36" fillId="24" borderId="0" xfId="0" applyFont="1" applyFill="1"/>
    <xf numFmtId="3" fontId="36" fillId="24" borderId="0" xfId="0" applyNumberFormat="1" applyFont="1" applyFill="1"/>
    <xf numFmtId="170" fontId="49" fillId="32" borderId="0" xfId="0" applyNumberFormat="1" applyFont="1" applyFill="1" applyAlignment="1">
      <alignment vertical="center"/>
    </xf>
    <xf numFmtId="170" fontId="29" fillId="32" borderId="0" xfId="0" applyNumberFormat="1" applyFont="1" applyFill="1" applyAlignment="1">
      <alignment vertical="center"/>
    </xf>
    <xf numFmtId="170" fontId="41" fillId="0" borderId="16" xfId="54" applyNumberFormat="1" applyFont="1" applyBorder="1"/>
    <xf numFmtId="0" fontId="49" fillId="32" borderId="0" xfId="0" applyFont="1" applyFill="1" applyAlignment="1">
      <alignment vertical="center"/>
    </xf>
    <xf numFmtId="1" fontId="51" fillId="32" borderId="0" xfId="0" applyNumberFormat="1" applyFont="1" applyFill="1" applyAlignment="1">
      <alignment vertical="center"/>
    </xf>
    <xf numFmtId="170" fontId="41" fillId="32" borderId="16" xfId="54" applyNumberFormat="1" applyFont="1" applyFill="1" applyBorder="1"/>
    <xf numFmtId="169" fontId="41" fillId="32" borderId="16" xfId="54" applyNumberFormat="1" applyFont="1" applyFill="1" applyBorder="1" applyAlignment="1"/>
    <xf numFmtId="37" fontId="41" fillId="0" borderId="16" xfId="54" applyNumberFormat="1" applyFont="1" applyBorder="1" applyAlignment="1">
      <alignment horizontal="left"/>
    </xf>
    <xf numFmtId="169" fontId="41" fillId="31" borderId="16" xfId="54" applyNumberFormat="1" applyFont="1" applyFill="1" applyBorder="1" applyAlignment="1">
      <alignment horizontal="right"/>
    </xf>
    <xf numFmtId="169" fontId="41" fillId="24" borderId="16" xfId="54" applyNumberFormat="1" applyFont="1" applyFill="1" applyBorder="1" applyAlignment="1">
      <alignment horizontal="right"/>
    </xf>
    <xf numFmtId="169" fontId="3" fillId="0" borderId="0" xfId="54" applyNumberFormat="1" applyFont="1" applyBorder="1"/>
    <xf numFmtId="169" fontId="3" fillId="24" borderId="0" xfId="0" applyNumberFormat="1" applyFont="1" applyFill="1" applyAlignment="1">
      <alignment horizontal="right"/>
    </xf>
    <xf numFmtId="0" fontId="3" fillId="32" borderId="0" xfId="0" applyFont="1" applyFill="1"/>
    <xf numFmtId="37" fontId="41" fillId="32" borderId="16" xfId="54" applyNumberFormat="1" applyFont="1" applyFill="1" applyBorder="1" applyAlignment="1">
      <alignment horizontal="left" wrapText="1"/>
    </xf>
    <xf numFmtId="169" fontId="41" fillId="32" borderId="16" xfId="54" applyNumberFormat="1" applyFont="1" applyFill="1" applyBorder="1" applyAlignment="1">
      <alignment horizontal="right"/>
    </xf>
    <xf numFmtId="37" fontId="41" fillId="32" borderId="16" xfId="54" applyNumberFormat="1" applyFont="1" applyFill="1" applyBorder="1" applyAlignment="1">
      <alignment horizontal="left"/>
    </xf>
    <xf numFmtId="169" fontId="41" fillId="24" borderId="21" xfId="54" applyNumberFormat="1" applyFont="1" applyFill="1" applyBorder="1" applyAlignment="1">
      <alignment horizontal="right"/>
    </xf>
    <xf numFmtId="0" fontId="41" fillId="0" borderId="0" xfId="0" applyFont="1" applyAlignment="1">
      <alignment horizontal="left" vertical="center"/>
    </xf>
    <xf numFmtId="169" fontId="41" fillId="24" borderId="0" xfId="54" applyNumberFormat="1" applyFont="1" applyFill="1" applyBorder="1" applyAlignment="1">
      <alignment horizontal="right" vertical="center"/>
    </xf>
    <xf numFmtId="0" fontId="41" fillId="0" borderId="16" xfId="0" applyFont="1" applyBorder="1" applyAlignment="1">
      <alignment horizontal="left" vertical="center"/>
    </xf>
    <xf numFmtId="169" fontId="41" fillId="31" borderId="16" xfId="54" applyNumberFormat="1" applyFont="1" applyFill="1" applyBorder="1" applyAlignment="1">
      <alignment horizontal="right" vertical="center"/>
    </xf>
    <xf numFmtId="169" fontId="41" fillId="24" borderId="16" xfId="54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67" fontId="3" fillId="31" borderId="0" xfId="84" applyNumberFormat="1" applyFont="1" applyFill="1" applyBorder="1" applyAlignment="1">
      <alignment horizontal="right" vertical="center"/>
    </xf>
    <xf numFmtId="167" fontId="3" fillId="24" borderId="0" xfId="84" applyNumberFormat="1" applyFont="1" applyFill="1" applyBorder="1" applyAlignment="1">
      <alignment horizontal="right" vertical="center"/>
    </xf>
    <xf numFmtId="0" fontId="41" fillId="32" borderId="0" xfId="0" applyFont="1" applyFill="1" applyAlignment="1">
      <alignment vertical="center"/>
    </xf>
    <xf numFmtId="0" fontId="38" fillId="32" borderId="14" xfId="0" applyFont="1" applyFill="1" applyBorder="1"/>
    <xf numFmtId="0" fontId="40" fillId="32" borderId="0" xfId="0" applyFont="1" applyFill="1" applyAlignment="1">
      <alignment vertical="center"/>
    </xf>
    <xf numFmtId="37" fontId="38" fillId="24" borderId="14" xfId="0" applyNumberFormat="1" applyFont="1" applyFill="1" applyBorder="1" applyAlignment="1">
      <alignment horizontal="left"/>
    </xf>
    <xf numFmtId="37" fontId="41" fillId="24" borderId="0" xfId="55" applyNumberFormat="1" applyFont="1" applyFill="1" applyBorder="1"/>
    <xf numFmtId="0" fontId="3" fillId="32" borderId="0" xfId="0" applyFont="1" applyFill="1" applyAlignment="1">
      <alignment wrapText="1"/>
    </xf>
    <xf numFmtId="0" fontId="3" fillId="0" borderId="0" xfId="0" applyFont="1" applyAlignment="1">
      <alignment wrapText="1"/>
    </xf>
    <xf numFmtId="169" fontId="41" fillId="32" borderId="16" xfId="54" applyNumberFormat="1" applyFont="1" applyFill="1" applyBorder="1"/>
    <xf numFmtId="170" fontId="52" fillId="0" borderId="0" xfId="54" applyNumberFormat="1" applyFont="1" applyBorder="1"/>
    <xf numFmtId="167" fontId="29" fillId="32" borderId="0" xfId="0" applyNumberFormat="1" applyFont="1" applyFill="1" applyAlignment="1">
      <alignment vertical="center"/>
    </xf>
    <xf numFmtId="170" fontId="29" fillId="32" borderId="0" xfId="0" applyNumberFormat="1" applyFont="1" applyFill="1" applyAlignment="1">
      <alignment horizontal="center" vertical="center"/>
    </xf>
    <xf numFmtId="170" fontId="41" fillId="0" borderId="0" xfId="54" applyNumberFormat="1" applyFont="1" applyBorder="1"/>
    <xf numFmtId="37" fontId="38" fillId="24" borderId="0" xfId="55" quotePrefix="1" applyNumberFormat="1" applyFont="1" applyFill="1" applyBorder="1"/>
    <xf numFmtId="171" fontId="3" fillId="0" borderId="0" xfId="54" applyNumberFormat="1" applyFont="1" applyFill="1" applyBorder="1" applyAlignment="1"/>
    <xf numFmtId="171" fontId="3" fillId="24" borderId="0" xfId="54" applyNumberFormat="1" applyFont="1" applyFill="1" applyBorder="1" applyAlignment="1"/>
    <xf numFmtId="169" fontId="3" fillId="31" borderId="18" xfId="54" applyNumberFormat="1" applyFont="1" applyFill="1" applyBorder="1" applyAlignment="1">
      <alignment horizontal="right"/>
    </xf>
    <xf numFmtId="0" fontId="38" fillId="24" borderId="0" xfId="0" applyFont="1" applyFill="1"/>
    <xf numFmtId="9" fontId="38" fillId="24" borderId="0" xfId="84" applyFont="1" applyFill="1" applyBorder="1" applyAlignment="1"/>
    <xf numFmtId="9" fontId="38" fillId="24" borderId="18" xfId="84" applyFont="1" applyFill="1" applyBorder="1" applyAlignment="1"/>
    <xf numFmtId="9" fontId="41" fillId="24" borderId="0" xfId="84" applyFont="1" applyFill="1" applyBorder="1" applyAlignment="1"/>
    <xf numFmtId="9" fontId="41" fillId="24" borderId="20" xfId="84" applyFont="1" applyFill="1" applyBorder="1" applyAlignment="1"/>
    <xf numFmtId="9" fontId="3" fillId="24" borderId="18" xfId="84" applyFont="1" applyFill="1" applyBorder="1" applyAlignment="1"/>
    <xf numFmtId="9" fontId="28" fillId="0" borderId="0" xfId="0" applyNumberFormat="1" applyFont="1"/>
    <xf numFmtId="9" fontId="3" fillId="0" borderId="0" xfId="54" applyNumberFormat="1" applyFont="1" applyFill="1" applyBorder="1" applyAlignment="1"/>
    <xf numFmtId="9" fontId="3" fillId="24" borderId="0" xfId="55" applyNumberFormat="1" applyFont="1" applyFill="1" applyBorder="1" applyAlignment="1"/>
    <xf numFmtId="0" fontId="41" fillId="24" borderId="0" xfId="54" applyNumberFormat="1" applyFont="1" applyFill="1" applyBorder="1" applyAlignment="1"/>
    <xf numFmtId="1" fontId="41" fillId="24" borderId="0" xfId="54" applyNumberFormat="1" applyFont="1" applyFill="1" applyBorder="1" applyAlignment="1">
      <alignment horizontal="center"/>
    </xf>
    <xf numFmtId="0" fontId="41" fillId="24" borderId="0" xfId="54" applyNumberFormat="1" applyFont="1" applyFill="1" applyBorder="1" applyAlignment="1">
      <alignment horizontal="center"/>
    </xf>
    <xf numFmtId="9" fontId="3" fillId="32" borderId="0" xfId="84" applyFont="1" applyFill="1" applyBorder="1" applyAlignment="1">
      <alignment horizontal="right"/>
    </xf>
    <xf numFmtId="171" fontId="3" fillId="32" borderId="0" xfId="0" applyNumberFormat="1" applyFont="1" applyFill="1" applyAlignment="1">
      <alignment horizontal="right"/>
    </xf>
    <xf numFmtId="0" fontId="41" fillId="32" borderId="0" xfId="79" applyFont="1" applyFill="1" applyAlignment="1">
      <alignment horizontal="left"/>
    </xf>
    <xf numFmtId="169" fontId="41" fillId="31" borderId="0" xfId="0" applyNumberFormat="1" applyFont="1" applyFill="1" applyAlignment="1">
      <alignment horizontal="right"/>
    </xf>
    <xf numFmtId="169" fontId="41" fillId="24" borderId="0" xfId="0" applyNumberFormat="1" applyFont="1" applyFill="1"/>
    <xf numFmtId="0" fontId="53" fillId="33" borderId="0" xfId="174" applyFont="1" applyFill="1" applyAlignment="1">
      <alignment horizontal="left"/>
    </xf>
    <xf numFmtId="1" fontId="54" fillId="33" borderId="0" xfId="179" applyNumberFormat="1" applyFont="1" applyFill="1" applyBorder="1" applyAlignment="1">
      <alignment horizontal="right"/>
    </xf>
    <xf numFmtId="1" fontId="41" fillId="0" borderId="0" xfId="179" applyNumberFormat="1" applyFont="1" applyFill="1" applyBorder="1" applyAlignment="1">
      <alignment horizontal="right"/>
    </xf>
    <xf numFmtId="0" fontId="38" fillId="0" borderId="0" xfId="174" applyFont="1" applyAlignment="1">
      <alignment horizontal="left" indent="1"/>
    </xf>
    <xf numFmtId="0" fontId="38" fillId="0" borderId="0" xfId="174" applyFont="1" applyAlignment="1">
      <alignment horizontal="left" indent="2"/>
    </xf>
    <xf numFmtId="170" fontId="40" fillId="0" borderId="14" xfId="0" applyNumberFormat="1" applyFont="1" applyBorder="1" applyAlignment="1">
      <alignment horizontal="right" wrapText="1"/>
    </xf>
    <xf numFmtId="0" fontId="55" fillId="0" borderId="0" xfId="174" applyFont="1" applyAlignment="1">
      <alignment horizontal="left"/>
    </xf>
    <xf numFmtId="170" fontId="38" fillId="0" borderId="14" xfId="0" applyNumberFormat="1" applyFont="1" applyBorder="1" applyAlignment="1">
      <alignment horizontal="left"/>
    </xf>
    <xf numFmtId="0" fontId="41" fillId="0" borderId="0" xfId="174" applyFont="1" applyAlignment="1">
      <alignment horizontal="left"/>
    </xf>
    <xf numFmtId="0" fontId="38" fillId="0" borderId="0" xfId="174" applyFont="1" applyAlignment="1">
      <alignment horizontal="left"/>
    </xf>
    <xf numFmtId="0" fontId="3" fillId="0" borderId="0" xfId="174" applyFont="1" applyAlignment="1">
      <alignment horizontal="left"/>
    </xf>
    <xf numFmtId="3" fontId="41" fillId="0" borderId="0" xfId="174" applyNumberFormat="1" applyFont="1" applyAlignment="1">
      <alignment horizontal="left"/>
    </xf>
    <xf numFmtId="169" fontId="40" fillId="31" borderId="0" xfId="0" applyNumberFormat="1" applyFont="1" applyFill="1" applyAlignment="1">
      <alignment horizontal="right"/>
    </xf>
    <xf numFmtId="170" fontId="41" fillId="0" borderId="14" xfId="0" applyNumberFormat="1" applyFont="1" applyBorder="1" applyAlignment="1">
      <alignment horizontal="right" wrapText="1"/>
    </xf>
    <xf numFmtId="0" fontId="19" fillId="24" borderId="0" xfId="77" applyFill="1" applyAlignment="1">
      <alignment horizontal="left" vertical="center" wrapText="1"/>
    </xf>
    <xf numFmtId="0" fontId="0" fillId="0" borderId="0" xfId="0" applyAlignment="1">
      <alignment wrapText="1"/>
    </xf>
    <xf numFmtId="0" fontId="2" fillId="24" borderId="0" xfId="77" applyFont="1" applyFill="1" applyAlignment="1">
      <alignment horizontal="left" vertical="center" wrapText="1"/>
    </xf>
    <xf numFmtId="0" fontId="19" fillId="0" borderId="0" xfId="75" applyAlignment="1">
      <alignment wrapText="1"/>
    </xf>
    <xf numFmtId="0" fontId="3" fillId="32" borderId="0" xfId="79" quotePrefix="1" applyFont="1" applyFill="1" applyAlignment="1">
      <alignment horizontal="left" wrapText="1"/>
    </xf>
    <xf numFmtId="0" fontId="3" fillId="0" borderId="0" xfId="0" applyFont="1" applyAlignment="1">
      <alignment wrapText="1"/>
    </xf>
    <xf numFmtId="0" fontId="3" fillId="32" borderId="0" xfId="79" applyFont="1" applyFill="1" applyAlignment="1">
      <alignment horizontal="left" wrapText="1"/>
    </xf>
    <xf numFmtId="1" fontId="41" fillId="24" borderId="0" xfId="5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80">
    <cellStyle name="          _x000a__x000a_shell=progman.exe_x000a__x000a_m" xfId="1" xr:uid="{00000000-0005-0000-0000-000000000000}"/>
    <cellStyle name="          _x000a__x000a_shell=progman.exe_x000a__x000a_m 2" xfId="127" xr:uid="{00000000-0005-0000-0000-000001000000}"/>
    <cellStyle name="          _x000a__x000a_shell=progman.exe_x000a__x000a_m 3" xfId="128" xr:uid="{00000000-0005-0000-0000-000002000000}"/>
    <cellStyle name="          _x000a__x000a_shell=progman.exe_x000a__x000a_m 4" xfId="129" xr:uid="{00000000-0005-0000-0000-000003000000}"/>
    <cellStyle name="          _x000a__x000a_shell=progman.exe_x000a__x000a_m_1.1 Quart. uderl. P&amp;L develop." xfId="126" xr:uid="{00000000-0005-0000-0000-000004000000}"/>
    <cellStyle name=" 1" xfId="2" xr:uid="{00000000-0005-0000-0000-000005000000}"/>
    <cellStyle name=" 1 2" xfId="3" xr:uid="{00000000-0005-0000-0000-000006000000}"/>
    <cellStyle name=" 1 2 2" xfId="132" xr:uid="{00000000-0005-0000-0000-000007000000}"/>
    <cellStyle name=" 1 2 3" xfId="133" xr:uid="{00000000-0005-0000-0000-000008000000}"/>
    <cellStyle name=" 1 2 4" xfId="134" xr:uid="{00000000-0005-0000-0000-000009000000}"/>
    <cellStyle name=" 1 2_1.1 Quart. uderl. P&amp;L develop." xfId="131" xr:uid="{00000000-0005-0000-0000-00000A000000}"/>
    <cellStyle name=" 1 3" xfId="135" xr:uid="{00000000-0005-0000-0000-00000B000000}"/>
    <cellStyle name=" 1 4" xfId="136" xr:uid="{00000000-0005-0000-0000-00000C000000}"/>
    <cellStyle name=" 1 5" xfId="137" xr:uid="{00000000-0005-0000-0000-00000D000000}"/>
    <cellStyle name=" 1_1.1 Quart. uderl. P&amp;L develop." xfId="130" xr:uid="{00000000-0005-0000-0000-00000E000000}"/>
    <cellStyle name=" 2" xfId="4" xr:uid="{00000000-0005-0000-0000-00000F000000}"/>
    <cellStyle name=" 2 2" xfId="5" xr:uid="{00000000-0005-0000-0000-000010000000}"/>
    <cellStyle name=" 2 2 2" xfId="140" xr:uid="{00000000-0005-0000-0000-000011000000}"/>
    <cellStyle name=" 2 2 3" xfId="141" xr:uid="{00000000-0005-0000-0000-000012000000}"/>
    <cellStyle name=" 2 2 4" xfId="142" xr:uid="{00000000-0005-0000-0000-000013000000}"/>
    <cellStyle name=" 2 2_1.1 Quart. uderl. P&amp;L develop." xfId="139" xr:uid="{00000000-0005-0000-0000-000014000000}"/>
    <cellStyle name=" 2 3" xfId="143" xr:uid="{00000000-0005-0000-0000-000015000000}"/>
    <cellStyle name=" 2 4" xfId="144" xr:uid="{00000000-0005-0000-0000-000016000000}"/>
    <cellStyle name=" 2 5" xfId="145" xr:uid="{00000000-0005-0000-0000-000017000000}"/>
    <cellStyle name=" 2_1.1 Quart. uderl. P&amp;L develop." xfId="138" xr:uid="{00000000-0005-0000-0000-000018000000}"/>
    <cellStyle name="% 4_Table of Contents " xfId="6" xr:uid="{00000000-0005-0000-0000-000019000000}"/>
    <cellStyle name="%_07.04.15 Industry concentr_Table of Contents " xfId="7" xr:uid="{00000000-0005-0000-0000-00001A000000}"/>
    <cellStyle name="%_07.04.15 Industry concentr_Table of Contents _5.2 Actuals vs Consensus" xfId="150" xr:uid="{00000000-0005-0000-0000-00001B000000}"/>
    <cellStyle name="%_07.04.78 Past due by Geo_Table of Contents " xfId="8" xr:uid="{00000000-0005-0000-0000-00001C000000}"/>
    <cellStyle name="%_07.04.78 Past due by Geo_Table of Contents _5.2 Actuals vs Consensus" xfId="151" xr:uid="{00000000-0005-0000-0000-00001D000000}"/>
    <cellStyle name="%_07.10.05 UCR_Table of Contents " xfId="9" xr:uid="{00000000-0005-0000-0000-00001E000000}"/>
    <cellStyle name="%_07.10.05 UCR_Table of Contents _5.2 Actuals vs Consensus" xfId="152" xr:uid="{00000000-0005-0000-0000-00001F000000}"/>
    <cellStyle name="%_07.10.13 Grade Assets HFT_Table of Contents " xfId="10" xr:uid="{00000000-0005-0000-0000-000020000000}"/>
    <cellStyle name="%_07.10.13 Grade Assets HFT_Table of Contents _5.2 Actuals vs Consensus" xfId="153" xr:uid="{00000000-0005-0000-0000-000021000000}"/>
    <cellStyle name="%_07.10.14 Grade Net int. bear._Table of Contents " xfId="11" xr:uid="{00000000-0005-0000-0000-000022000000}"/>
    <cellStyle name="%_07.10.14 Grade Net int. bear._Table of Contents _5.2 Actuals vs Consensus" xfId="154" xr:uid="{00000000-0005-0000-0000-000023000000}"/>
    <cellStyle name="%_07.10.15 Grade Oth assets_Table of Contents " xfId="12" xr:uid="{00000000-0005-0000-0000-000024000000}"/>
    <cellStyle name="%_07.10.15 Grade Oth assets_Table of Contents _5.2 Actuals vs Consensus" xfId="155" xr:uid="{00000000-0005-0000-0000-000025000000}"/>
    <cellStyle name="%_07.10.20 Exp. at Default_Table of Contents " xfId="13" xr:uid="{00000000-0005-0000-0000-000026000000}"/>
    <cellStyle name="%_07.10.20 Exp. at Default_Table of Contents _5.2 Actuals vs Consensus" xfId="156" xr:uid="{00000000-0005-0000-0000-000027000000}"/>
    <cellStyle name="%_07.10.30 Exp. at Def. Geo_Table of Contents " xfId="14" xr:uid="{00000000-0005-0000-0000-000028000000}"/>
    <cellStyle name="%_07.10.30 Exp. at Def. Geo_Table of Contents _5.2 Actuals vs Consensus" xfId="157" xr:uid="{00000000-0005-0000-0000-000029000000}"/>
    <cellStyle name="%_2.2. Capital " xfId="15" xr:uid="{00000000-0005-0000-0000-00002A000000}"/>
    <cellStyle name="%_2.2. Capital _5.2 Actuals vs Consensus" xfId="158" xr:uid="{00000000-0005-0000-0000-00002B000000}"/>
    <cellStyle name="%_2.2. L&amp;R - customers_Table of Contents " xfId="16" xr:uid="{00000000-0005-0000-0000-00002C000000}"/>
    <cellStyle name="%_2.2. L&amp;R - customers_Table of Contents _5.2 Actuals vs Consensus" xfId="159" xr:uid="{00000000-0005-0000-0000-00002D000000}"/>
    <cellStyle name="%_20111108 Presentationsheet Q3 2011v2 - used for graphs presentation 3_Table of Contents " xfId="17" xr:uid="{00000000-0005-0000-0000-00002E000000}"/>
    <cellStyle name="%_20111108 Presentationsheet Q3 2011v2 - used for graphs presentation 3_Table of Contents _5.2 Actuals vs Consensus" xfId="160" xr:uid="{00000000-0005-0000-0000-00002F000000}"/>
    <cellStyle name="%_20111108 Presentationsheet Q3 2011v2 - used for graphs presentation_2.2. L&amp;R - customers_Table of Contents " xfId="18" xr:uid="{00000000-0005-0000-0000-000030000000}"/>
    <cellStyle name="%_20111108 Presentationsheet Q3 2011v2 - used for graphs presentation_2.2. L&amp;R - customers_Table of Contents _5.2 Actuals vs Consensus" xfId="161" xr:uid="{00000000-0005-0000-0000-000031000000}"/>
    <cellStyle name="%_20111108 Presentationsheet Q3 2011v2 - used for graphs presentation_Table of Contents " xfId="19" xr:uid="{00000000-0005-0000-0000-000032000000}"/>
    <cellStyle name="%_20111108 Presentationsheet Q3 2011v2 - used for graphs presentation_Table of Contents _5.2 Actuals vs Consensus" xfId="162" xr:uid="{00000000-0005-0000-0000-000033000000}"/>
    <cellStyle name="%_Data Zspread " xfId="20" xr:uid="{00000000-0005-0000-0000-000034000000}"/>
    <cellStyle name="%_Data Zspread _5.2 Actuals vs Consensus" xfId="163" xr:uid="{00000000-0005-0000-0000-000035000000}"/>
    <cellStyle name="%_EMTN1 FV 05-2010 " xfId="21" xr:uid="{00000000-0005-0000-0000-000036000000}"/>
    <cellStyle name="%_EMTN1 FV 05-2010 _5.2 Actuals vs Consensus" xfId="164" xr:uid="{00000000-0005-0000-0000-000037000000}"/>
    <cellStyle name="%_Liquidity &amp; Funding " xfId="22" xr:uid="{00000000-0005-0000-0000-000038000000}"/>
    <cellStyle name="%_Liquidity &amp; Funding _Table of Contents " xfId="23" xr:uid="{00000000-0005-0000-0000-000039000000}"/>
    <cellStyle name="%_Liquidity &amp; Funding _Table of Contents _5.2 Actuals vs Consensus" xfId="165" xr:uid="{00000000-0005-0000-0000-00003A000000}"/>
    <cellStyle name="%_Table of Contents " xfId="24" xr:uid="{00000000-0005-0000-0000-00003B000000}"/>
    <cellStyle name="%_Table of Contents _5.2 Actuals vs Consensus" xfId="166" xr:uid="{00000000-0005-0000-0000-00003C000000}"/>
    <cellStyle name="_IR gegevens_Table of Contents " xfId="25" xr:uid="{00000000-0005-0000-0000-00003D000000}"/>
    <cellStyle name="_IR gegevens_Table of Contents _5.2 Actuals vs Consensus" xfId="167" xr:uid="{00000000-0005-0000-0000-00003E000000}"/>
    <cellStyle name="_Pakistan Commission " xfId="26" xr:uid="{00000000-0005-0000-0000-00003F000000}"/>
    <cellStyle name="_Pakistan Commission _5.2 Actuals vs Consensus" xfId="168" xr:uid="{00000000-0005-0000-0000-000040000000}"/>
    <cellStyle name="20% - Accent1" xfId="27" builtinId="30" hidden="1" customBuiltin="1"/>
    <cellStyle name="20% - Accent2" xfId="28" builtinId="34" hidden="1" customBuiltin="1"/>
    <cellStyle name="20% - Accent3" xfId="29" builtinId="38" hidden="1" customBuiltin="1"/>
    <cellStyle name="20% - Accent4" xfId="30" builtinId="42" hidden="1" customBuiltin="1"/>
    <cellStyle name="20% - Accent5" xfId="31" builtinId="46" hidden="1" customBuiltin="1"/>
    <cellStyle name="20% - Accent6" xfId="32" builtinId="50" hidden="1" customBuiltin="1"/>
    <cellStyle name="40% - Accent1" xfId="33" builtinId="31" hidden="1" customBuiltin="1"/>
    <cellStyle name="40% - Accent2" xfId="34" builtinId="35" hidden="1" customBuiltin="1"/>
    <cellStyle name="40% - Accent3" xfId="35" builtinId="39" hidden="1" customBuiltin="1"/>
    <cellStyle name="40% - Accent4" xfId="36" builtinId="43" hidden="1" customBuiltin="1"/>
    <cellStyle name="40% - Accent5" xfId="37" builtinId="47" hidden="1" customBuiltin="1"/>
    <cellStyle name="40% - Accent6" xfId="38" builtinId="51" hidden="1" customBuiltin="1"/>
    <cellStyle name="60% - Accent1" xfId="39" builtinId="32" hidden="1" customBuiltin="1"/>
    <cellStyle name="60% - Accent2" xfId="40" builtinId="36" hidden="1" customBuiltin="1"/>
    <cellStyle name="60% - Accent3" xfId="41" builtinId="40" hidden="1" customBuiltin="1"/>
    <cellStyle name="60% - Accent4" xfId="42" builtinId="44" hidden="1" customBuiltin="1"/>
    <cellStyle name="60% - Accent5" xfId="43" builtinId="48" hidden="1" customBuiltin="1"/>
    <cellStyle name="60% - Accent6" xfId="44" builtinId="52" hidden="1" customBuiltin="1"/>
    <cellStyle name="Accent1" xfId="45" builtinId="29" hidden="1" customBuiltin="1"/>
    <cellStyle name="Accent2" xfId="46" builtinId="33" hidden="1" customBuiltin="1"/>
    <cellStyle name="Accent3" xfId="47" builtinId="37" hidden="1" customBuiltin="1"/>
    <cellStyle name="Accent4" xfId="48" builtinId="41" hidden="1" customBuiltin="1"/>
    <cellStyle name="Accent5" xfId="49" builtinId="45" hidden="1" customBuiltin="1"/>
    <cellStyle name="Accent6" xfId="50" builtinId="49" hidden="1" customBuiltin="1"/>
    <cellStyle name="Bad" xfId="51" builtinId="27" hidden="1" customBuiltin="1"/>
    <cellStyle name="Calculation" xfId="52" builtinId="22" hidden="1" customBuiltin="1"/>
    <cellStyle name="Check Cell" xfId="53" builtinId="23" hidden="1" customBuiltin="1"/>
    <cellStyle name="Comma" xfId="54" builtinId="3"/>
    <cellStyle name="Comma [0]" xfId="147" builtinId="6" hidden="1"/>
    <cellStyle name="Comma 2" xfId="55" xr:uid="{00000000-0005-0000-0000-00005E000000}"/>
    <cellStyle name="Comma 2 2 2 2" xfId="146" xr:uid="{00000000-0005-0000-0000-00005F000000}"/>
    <cellStyle name="Comma 2 2 2 2 5" xfId="179" xr:uid="{B391BFC8-FD45-429D-8EDC-F429DEB11A75}"/>
    <cellStyle name="Currency" xfId="148" builtinId="4" hidden="1"/>
    <cellStyle name="Currency [0]" xfId="149" builtinId="7" hidden="1"/>
    <cellStyle name="Explanatory Text" xfId="56" builtinId="53" hidden="1" customBuiltin="1"/>
    <cellStyle name="Gekoppelde cel_Table of Contents " xfId="57" xr:uid="{00000000-0005-0000-0000-000063000000}"/>
    <cellStyle name="Good" xfId="58" builtinId="26" hidden="1" customBuiltin="1"/>
    <cellStyle name="Heading 1" xfId="59" builtinId="16" hidden="1" customBuiltin="1"/>
    <cellStyle name="Heading 2" xfId="60" builtinId="17" hidden="1" customBuiltin="1"/>
    <cellStyle name="Heading 3" xfId="61" builtinId="18" hidden="1" customBuiltin="1"/>
    <cellStyle name="Heading 4" xfId="62" builtinId="19" hidden="1" customBuiltin="1"/>
    <cellStyle name="Hyperlink" xfId="63" builtinId="8"/>
    <cellStyle name="Hyperlink 11" xfId="169" xr:uid="{00000000-0005-0000-0000-00006A000000}"/>
    <cellStyle name="Hyperlink 2" xfId="170" xr:uid="{00000000-0005-0000-0000-00006B000000}"/>
    <cellStyle name="Hyperlink 2 3_Table of Contents " xfId="64" xr:uid="{00000000-0005-0000-0000-00006C000000}"/>
    <cellStyle name="Hyperlink 2_Table of Contents " xfId="65" xr:uid="{00000000-0005-0000-0000-00006D000000}"/>
    <cellStyle name="Hyperlink 3 4_Table of Contents " xfId="66" xr:uid="{00000000-0005-0000-0000-00006E000000}"/>
    <cellStyle name="Input" xfId="67" builtinId="20" hidden="1" customBuiltin="1"/>
    <cellStyle name="Kop 1_Table of Contents " xfId="68" xr:uid="{00000000-0005-0000-0000-000070000000}"/>
    <cellStyle name="Kop 2_Table of Contents " xfId="69" xr:uid="{00000000-0005-0000-0000-000071000000}"/>
    <cellStyle name="Kop 3_Table of Contents " xfId="70" xr:uid="{00000000-0005-0000-0000-000072000000}"/>
    <cellStyle name="Linked Cell" xfId="71" builtinId="24" hidden="1" customBuiltin="1"/>
    <cellStyle name="Neutral" xfId="72" builtinId="28" hidden="1" customBuiltin="1"/>
    <cellStyle name="Normal" xfId="0" builtinId="0"/>
    <cellStyle name="Normal - Style1" xfId="171" xr:uid="{00000000-0005-0000-0000-000076000000}"/>
    <cellStyle name="Normal - Style1 3_Table of Contents " xfId="73" xr:uid="{00000000-0005-0000-0000-000077000000}"/>
    <cellStyle name="Normal - Style1_Table of Contents " xfId="74" xr:uid="{00000000-0005-0000-0000-000078000000}"/>
    <cellStyle name="Normal 13" xfId="75" xr:uid="{00000000-0005-0000-0000-000079000000}"/>
    <cellStyle name="Normal 13 2" xfId="173" xr:uid="{00000000-0005-0000-0000-00007A000000}"/>
    <cellStyle name="Normal 13_5.2 Actuals vs Consensus" xfId="172" xr:uid="{00000000-0005-0000-0000-00007B000000}"/>
    <cellStyle name="Normal 2" xfId="174" xr:uid="{00000000-0005-0000-0000-00007C000000}"/>
    <cellStyle name="Normal 2 4_Table of Contents " xfId="76" xr:uid="{00000000-0005-0000-0000-00007D000000}"/>
    <cellStyle name="Normal 3" xfId="175" xr:uid="{00000000-0005-0000-0000-00007E000000}"/>
    <cellStyle name="Normal 9" xfId="77" xr:uid="{00000000-0005-0000-0000-00007F000000}"/>
    <cellStyle name="Normal 9 2" xfId="177" xr:uid="{00000000-0005-0000-0000-000080000000}"/>
    <cellStyle name="Normal 9_5.2 Actuals vs Consensus" xfId="176" xr:uid="{00000000-0005-0000-0000-000081000000}"/>
    <cellStyle name="Normal_AA_Group_notes_Q3_2010" xfId="78" xr:uid="{00000000-0005-0000-0000-000083000000}"/>
    <cellStyle name="Normal_Sheet2" xfId="79" xr:uid="{00000000-0005-0000-0000-000084000000}"/>
    <cellStyle name="Note" xfId="80" builtinId="10" hidden="1" customBuiltin="1"/>
    <cellStyle name="Notes 3_Table of Contents " xfId="81" xr:uid="{00000000-0005-0000-0000-000086000000}"/>
    <cellStyle name="Notes_Table of Contents " xfId="82" xr:uid="{00000000-0005-0000-0000-000087000000}"/>
    <cellStyle name="Output" xfId="83" builtinId="21" hidden="1" customBuiltin="1"/>
    <cellStyle name="Percent" xfId="84" builtinId="5"/>
    <cellStyle name="Percent 18" xfId="85" xr:uid="{00000000-0005-0000-0000-00008A000000}"/>
    <cellStyle name="Percent 2" xfId="178" xr:uid="{00000000-0005-0000-0000-00008B000000}"/>
    <cellStyle name="Rubrik 3_Table of Contents " xfId="86" xr:uid="{00000000-0005-0000-0000-00008C000000}"/>
    <cellStyle name="Rubrik_Table of Contents " xfId="87" xr:uid="{00000000-0005-0000-0000-00008D000000}"/>
    <cellStyle name="SAPBEXHLevel2 2 3_Table of Contents " xfId="88" xr:uid="{00000000-0005-0000-0000-00008E000000}"/>
    <cellStyle name="SAPBEXHLevel2 2_Table of Contents " xfId="89" xr:uid="{00000000-0005-0000-0000-00008F000000}"/>
    <cellStyle name="SAPBEXHLevel2 4_Table of Contents " xfId="90" xr:uid="{00000000-0005-0000-0000-000090000000}"/>
    <cellStyle name="SAPBEXHLevel3 3_Table of Contents " xfId="91" xr:uid="{00000000-0005-0000-0000-000091000000}"/>
    <cellStyle name="SAPBEXHLevel3_Table of Contents " xfId="92" xr:uid="{00000000-0005-0000-0000-000092000000}"/>
    <cellStyle name="SAPBEXstdData 2 3_Table of Contents " xfId="93" xr:uid="{00000000-0005-0000-0000-000093000000}"/>
    <cellStyle name="SAPBEXstdData 2_Table of Contents " xfId="94" xr:uid="{00000000-0005-0000-0000-000094000000}"/>
    <cellStyle name="SAPBEXstdData 4_Table of Contents " xfId="95" xr:uid="{00000000-0005-0000-0000-000095000000}"/>
    <cellStyle name="SAPBEXstdItem 2 3_Table of Contents " xfId="96" xr:uid="{00000000-0005-0000-0000-000096000000}"/>
    <cellStyle name="SAPBEXstdItem 2_Table of Contents " xfId="97" xr:uid="{00000000-0005-0000-0000-000097000000}"/>
    <cellStyle name="SAPBEXstdItem 4_Table of Contents " xfId="98" xr:uid="{00000000-0005-0000-0000-000098000000}"/>
    <cellStyle name="SEM-BPS-data 2 3_Table of Contents " xfId="99" xr:uid="{00000000-0005-0000-0000-000099000000}"/>
    <cellStyle name="SEM-BPS-data 2_Table of Contents " xfId="100" xr:uid="{00000000-0005-0000-0000-00009A000000}"/>
    <cellStyle name="SEM-BPS-data 4_Table of Contents " xfId="101" xr:uid="{00000000-0005-0000-0000-00009B000000}"/>
    <cellStyle name="SEM-BPS-head 3_Table of Contents " xfId="102" xr:uid="{00000000-0005-0000-0000-00009C000000}"/>
    <cellStyle name="SEM-BPS-head_Table of Contents " xfId="103" xr:uid="{00000000-0005-0000-0000-00009D000000}"/>
    <cellStyle name="SEM-BPS-headdata 3_Table of Contents " xfId="104" xr:uid="{00000000-0005-0000-0000-00009E000000}"/>
    <cellStyle name="SEM-BPS-headdata_Table of Contents " xfId="105" xr:uid="{00000000-0005-0000-0000-00009F000000}"/>
    <cellStyle name="SEM-BPS-headkey 3_Table of Contents " xfId="106" xr:uid="{00000000-0005-0000-0000-0000A0000000}"/>
    <cellStyle name="SEM-BPS-headkey_Table of Contents " xfId="107" xr:uid="{00000000-0005-0000-0000-0000A1000000}"/>
    <cellStyle name="SEM-BPS-input-on 2 3_Table of Contents " xfId="108" xr:uid="{00000000-0005-0000-0000-0000A2000000}"/>
    <cellStyle name="SEM-BPS-input-on 2_Table of Contents " xfId="109" xr:uid="{00000000-0005-0000-0000-0000A3000000}"/>
    <cellStyle name="SEM-BPS-input-on 4_Table of Contents " xfId="110" xr:uid="{00000000-0005-0000-0000-0000A4000000}"/>
    <cellStyle name="SEM-BPS-key 2 3_Table of Contents " xfId="111" xr:uid="{00000000-0005-0000-0000-0000A5000000}"/>
    <cellStyle name="SEM-BPS-key 2_Table of Contents " xfId="112" xr:uid="{00000000-0005-0000-0000-0000A6000000}"/>
    <cellStyle name="SEM-BPS-key 4_Table of Contents " xfId="113" xr:uid="{00000000-0005-0000-0000-0000A7000000}"/>
    <cellStyle name="SEM-BPS-sub1 3_Table of Contents " xfId="114" xr:uid="{00000000-0005-0000-0000-0000A8000000}"/>
    <cellStyle name="SEM-BPS-sub1_Table of Contents " xfId="115" xr:uid="{00000000-0005-0000-0000-0000A9000000}"/>
    <cellStyle name="SEM-BPS-sub2 3_Table of Contents " xfId="116" xr:uid="{00000000-0005-0000-0000-0000AA000000}"/>
    <cellStyle name="SEM-BPS-sub2_Table of Contents " xfId="117" xr:uid="{00000000-0005-0000-0000-0000AB000000}"/>
    <cellStyle name="SEM-BPS-total 3_Table of Contents " xfId="118" xr:uid="{00000000-0005-0000-0000-0000AC000000}"/>
    <cellStyle name="SEM-BPS-total_Table of Contents " xfId="119" xr:uid="{00000000-0005-0000-0000-0000AD000000}"/>
    <cellStyle name="swpBody01 3_Table of Contents " xfId="120" xr:uid="{00000000-0005-0000-0000-0000AE000000}"/>
    <cellStyle name="swpBody01_Table of Contents " xfId="121" xr:uid="{00000000-0005-0000-0000-0000AF000000}"/>
    <cellStyle name="Title" xfId="122" builtinId="15" hidden="1" customBuiltin="1"/>
    <cellStyle name="Total" xfId="123" builtinId="25" hidden="1" customBuiltin="1"/>
    <cellStyle name="Uitvoer_Table of Contents " xfId="124" xr:uid="{00000000-0005-0000-0000-0000B2000000}"/>
    <cellStyle name="Warning Text" xfId="125" builtinId="11" hidden="1" customBuiltin="1"/>
  </cellStyles>
  <dxfs count="3">
    <dxf>
      <font>
        <color theme="0"/>
      </font>
    </dxf>
    <dxf>
      <font>
        <color rgb="FFFFFFFF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54646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AEAEA"/>
      <rgbColor rgb="00333333"/>
    </indexed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ABN AMRO">
      <a:dk1>
        <a:srgbClr val="54646C"/>
      </a:dk1>
      <a:lt1>
        <a:sysClr val="window" lastClr="FFFFFF"/>
      </a:lt1>
      <a:dk2>
        <a:srgbClr val="009286"/>
      </a:dk2>
      <a:lt2>
        <a:srgbClr val="93D1CC"/>
      </a:lt2>
      <a:accent1>
        <a:srgbClr val="005E5D"/>
      </a:accent1>
      <a:accent2>
        <a:srgbClr val="79838C"/>
      </a:accent2>
      <a:accent3>
        <a:srgbClr val="BBBEC3"/>
      </a:accent3>
      <a:accent4>
        <a:srgbClr val="E4E6E8"/>
      </a:accent4>
      <a:accent5>
        <a:srgbClr val="004C4C"/>
      </a:accent5>
      <a:accent6>
        <a:srgbClr val="F3C000"/>
      </a:accent6>
      <a:hlink>
        <a:srgbClr val="006480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6"/>
  <sheetViews>
    <sheetView showGridLines="0" tabSelected="1" zoomScaleNormal="100" zoomScaleSheetLayoutView="100" workbookViewId="0">
      <selection activeCell="B23" sqref="B23"/>
    </sheetView>
  </sheetViews>
  <sheetFormatPr defaultRowHeight="12.75"/>
  <cols>
    <col min="1" max="1" width="29.42578125" customWidth="1"/>
    <col min="2" max="2" width="33.5703125" customWidth="1"/>
    <col min="3" max="3" width="26.7109375" customWidth="1"/>
    <col min="4" max="4" width="23.7109375" bestFit="1" customWidth="1"/>
    <col min="5" max="5" width="35.28515625" customWidth="1"/>
  </cols>
  <sheetData>
    <row r="1" spans="1:5" ht="17.100000000000001" customHeight="1">
      <c r="A1" s="2" t="s">
        <v>43</v>
      </c>
      <c r="B1" s="2"/>
      <c r="C1" s="2"/>
      <c r="D1" s="2"/>
      <c r="E1" s="2"/>
    </row>
    <row r="2" spans="1:5" ht="17.100000000000001" customHeight="1">
      <c r="A2" s="274" t="str">
        <f>"In addition to this factsheet, please also refer to the press release and the investor presentation on www.abnamro.com/investorrelations of this quarter."</f>
        <v>In addition to this factsheet, please also refer to the press release and the investor presentation on www.abnamro.com/investorrelations of this quarter.</v>
      </c>
      <c r="B2" s="272"/>
      <c r="C2" s="275"/>
      <c r="D2" s="273"/>
      <c r="E2" s="273"/>
    </row>
    <row r="3" spans="1:5" ht="17.100000000000001" customHeight="1">
      <c r="A3" s="272" t="s">
        <v>42</v>
      </c>
      <c r="B3" s="272"/>
      <c r="C3" s="273"/>
    </row>
    <row r="4" spans="1:5" ht="17.100000000000001" customHeight="1">
      <c r="A4" s="272" t="s">
        <v>41</v>
      </c>
      <c r="B4" s="272"/>
      <c r="C4" s="273"/>
    </row>
    <row r="5" spans="1:5" ht="17.100000000000001" customHeight="1"/>
    <row r="6" spans="1:5" ht="17.100000000000001" customHeight="1">
      <c r="A6" s="2" t="s">
        <v>107</v>
      </c>
    </row>
    <row r="7" spans="1:5" ht="17.100000000000001" customHeight="1">
      <c r="A7" s="2" t="s">
        <v>127</v>
      </c>
      <c r="B7" s="2" t="s">
        <v>126</v>
      </c>
      <c r="C7" s="2" t="s">
        <v>125</v>
      </c>
      <c r="D7" s="2" t="s">
        <v>154</v>
      </c>
      <c r="E7" s="2" t="s">
        <v>155</v>
      </c>
    </row>
    <row r="8" spans="1:5" ht="17.100000000000001" customHeight="1">
      <c r="A8" s="1"/>
      <c r="B8" s="1"/>
      <c r="C8" s="1"/>
      <c r="D8" s="1"/>
      <c r="E8" s="23"/>
    </row>
    <row r="9" spans="1:5" ht="17.100000000000001" customHeight="1">
      <c r="A9" s="19" t="s">
        <v>167</v>
      </c>
      <c r="B9" s="19" t="s">
        <v>159</v>
      </c>
      <c r="C9" s="22" t="s">
        <v>150</v>
      </c>
      <c r="D9" s="104" t="s">
        <v>158</v>
      </c>
      <c r="E9" s="22" t="s">
        <v>182</v>
      </c>
    </row>
    <row r="10" spans="1:5" ht="17.100000000000001" customHeight="1">
      <c r="A10" s="19" t="s">
        <v>168</v>
      </c>
      <c r="B10" s="19" t="s">
        <v>160</v>
      </c>
      <c r="C10" s="22" t="s">
        <v>151</v>
      </c>
      <c r="E10" s="22" t="s">
        <v>156</v>
      </c>
    </row>
    <row r="11" spans="1:5" ht="17.100000000000001" customHeight="1">
      <c r="A11" s="22" t="s">
        <v>169</v>
      </c>
      <c r="B11" s="19" t="s">
        <v>161</v>
      </c>
      <c r="C11" s="22" t="s">
        <v>152</v>
      </c>
      <c r="E11" s="22" t="s">
        <v>157</v>
      </c>
    </row>
    <row r="12" spans="1:5" ht="17.100000000000001" customHeight="1">
      <c r="B12" s="19" t="s">
        <v>162</v>
      </c>
      <c r="C12" s="22" t="s">
        <v>153</v>
      </c>
    </row>
    <row r="13" spans="1:5" ht="17.100000000000001" customHeight="1">
      <c r="A13" s="3"/>
      <c r="B13" s="19" t="s">
        <v>163</v>
      </c>
    </row>
    <row r="14" spans="1:5" ht="17.100000000000001" customHeight="1">
      <c r="B14" s="22" t="s">
        <v>164</v>
      </c>
    </row>
    <row r="15" spans="1:5" ht="17.100000000000001" customHeight="1">
      <c r="B15" s="22" t="s">
        <v>165</v>
      </c>
    </row>
    <row r="16" spans="1:5" ht="17.100000000000001" customHeight="1">
      <c r="B16" s="19" t="s">
        <v>166</v>
      </c>
    </row>
  </sheetData>
  <mergeCells count="3">
    <mergeCell ref="A4:C4"/>
    <mergeCell ref="A3:C3"/>
    <mergeCell ref="A2:E2"/>
  </mergeCells>
  <phoneticPr fontId="34" type="noConversion"/>
  <hyperlinks>
    <hyperlink ref="A9" location="'1.1 Quart. P&amp;L develop.'!A1" display="1.1    Quarterly P&amp;L development" xr:uid="{00000000-0004-0000-0000-000000000000}"/>
    <hyperlink ref="B9" location="'2.1 Consolidated Balance sheet'!A1" display="2.1    Consolidated Balance sheet" xr:uid="{00000000-0004-0000-0000-000001000000}"/>
    <hyperlink ref="B10" location="'2.2 L&amp;A - customers'!A1" display="2.2    Loans and advances - customers" xr:uid="{00000000-0004-0000-0000-000002000000}"/>
    <hyperlink ref="B11" location="'2.3 Due to customers'!A1" display="2.3    Due to customers" xr:uid="{00000000-0004-0000-0000-000003000000}"/>
    <hyperlink ref="B12" location="'2.4 Capital | Basel III'!A1" display="2.4    Capital | Basel III" xr:uid="{00000000-0004-0000-0000-000004000000}"/>
    <hyperlink ref="B16" location="'2.7 Client Assets'!A1" display="2.7    Client Assets" xr:uid="{00000000-0004-0000-0000-000005000000}"/>
    <hyperlink ref="A10" location="'1.2 Quart. result per seg.'!A1" display="1.2    Quarterly result per segment" xr:uid="{00000000-0004-0000-0000-000006000000}"/>
    <hyperlink ref="B13" location="'2.5 Leverage ratio'!A1" display="2.5    Leverage ratio" xr:uid="{00000000-0004-0000-0000-000007000000}"/>
    <hyperlink ref="A11" location="'1.3 P&amp;L'!A1" display="1.3    P&amp;L" xr:uid="{00000000-0004-0000-0000-000008000000}"/>
    <hyperlink ref="B14" location="'2.6 Additional inf. Tier 1'!A1" display="2.6    Additional information Tier 1" xr:uid="{00000000-0004-0000-0000-000009000000}"/>
    <hyperlink ref="D9" location="'4.1 Cost of Risk'!A1" display="4.1  Cost of Risk" xr:uid="{00000000-0004-0000-0000-00000A000000}"/>
    <hyperlink ref="C9" location="'3.1 Personal &amp; Bus. Banking'!A1" display="3.1 Personal &amp; Bus. Banking" xr:uid="{00000000-0004-0000-0000-00000B000000}"/>
    <hyperlink ref="C10" location="'3.2 Wealth Management'!A1" display="3.2 Wealth Management" xr:uid="{00000000-0004-0000-0000-00000C000000}"/>
    <hyperlink ref="C11" location="'3.3 Corporate Banking'!A1" display="3.3 Corporate Banking" xr:uid="{00000000-0004-0000-0000-00000D000000}"/>
    <hyperlink ref="C12" location="'3.4 Group Functions'!A1" display="3.4 Group Functions" xr:uid="{00000000-0004-0000-0000-00000E000000}"/>
    <hyperlink ref="B15" location="'2.7 Liquidity'!A1" display="2.7    Liquidity" xr:uid="{00000000-0004-0000-0000-00000F000000}"/>
    <hyperlink ref="E9" location="'5.1 Volatile items &amp; Reg levies'!A1" display="5.1 Volatile items (XVA, Hedge accounting &amp; Equity participations) and Regulatory levies" xr:uid="{00000000-0004-0000-0000-000010000000}"/>
    <hyperlink ref="E10" location="'5.2 Actuals vs Consensus'!A1" display="5.2 Actuals vs Consensus" xr:uid="{00000000-0004-0000-0000-000011000000}"/>
    <hyperlink ref="E11" location="'5.3 Disclosed large items'!A1" display="5.3 Disclosed large items" xr:uid="{00000000-0004-0000-0000-000012000000}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Header>&amp;F</oddHead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4" tint="9.9978637043366805E-2"/>
    <pageSetUpPr fitToPage="1"/>
  </sheetPr>
  <dimension ref="A2:K26"/>
  <sheetViews>
    <sheetView showGridLines="0" zoomScaleNormal="100" workbookViewId="0"/>
  </sheetViews>
  <sheetFormatPr defaultRowHeight="12.75"/>
  <cols>
    <col min="1" max="1" width="1.7109375" style="18" customWidth="1"/>
    <col min="2" max="2" width="33.140625" style="18" customWidth="1"/>
    <col min="3" max="7" width="15.42578125" style="18" customWidth="1"/>
    <col min="8" max="11" width="15.42578125" customWidth="1"/>
  </cols>
  <sheetData>
    <row r="2" spans="2:11" s="4" customFormat="1" ht="17.100000000000001" customHeight="1" thickBot="1">
      <c r="B2" s="143" t="s">
        <v>49</v>
      </c>
    </row>
    <row r="3" spans="2:11" s="4" customFormat="1" ht="17.100000000000001" customHeight="1">
      <c r="B3" s="5"/>
    </row>
    <row r="4" spans="2:11" s="4" customFormat="1" ht="17.100000000000001" customHeight="1">
      <c r="B4" s="15" t="s">
        <v>74</v>
      </c>
      <c r="C4" s="6"/>
      <c r="D4" s="6"/>
      <c r="E4" s="6"/>
      <c r="F4" s="6"/>
      <c r="G4" s="6"/>
      <c r="H4" s="6"/>
      <c r="I4" s="6"/>
      <c r="J4" s="6"/>
      <c r="K4" s="6"/>
    </row>
    <row r="5" spans="2:11" s="212" customFormat="1" ht="17.100000000000001" customHeight="1">
      <c r="B5" s="225"/>
      <c r="C5" s="126"/>
      <c r="G5" s="98"/>
      <c r="H5" s="98"/>
      <c r="I5" s="98"/>
      <c r="J5" s="98"/>
      <c r="K5" s="98"/>
    </row>
    <row r="6" spans="2:11" s="72" customFormat="1" ht="17.100000000000001" customHeight="1">
      <c r="B6" s="67" t="s">
        <v>53</v>
      </c>
      <c r="C6" s="124" t="s">
        <v>236</v>
      </c>
      <c r="D6" s="124" t="s">
        <v>237</v>
      </c>
      <c r="E6" s="124" t="s">
        <v>238</v>
      </c>
      <c r="F6" s="124" t="s">
        <v>239</v>
      </c>
      <c r="G6" s="124" t="s">
        <v>240</v>
      </c>
      <c r="H6" s="124" t="s">
        <v>241</v>
      </c>
      <c r="I6" s="124" t="s">
        <v>242</v>
      </c>
      <c r="J6" s="124" t="s">
        <v>243</v>
      </c>
      <c r="K6" s="124" t="s">
        <v>244</v>
      </c>
    </row>
    <row r="7" spans="2:11" s="72" customFormat="1" ht="17.100000000000001" customHeight="1">
      <c r="B7" s="82" t="s">
        <v>79</v>
      </c>
      <c r="C7" s="73"/>
      <c r="D7" s="73"/>
      <c r="E7" s="73"/>
      <c r="F7" s="73"/>
      <c r="G7" s="73"/>
      <c r="H7" s="73"/>
      <c r="I7" s="73"/>
      <c r="J7" s="73"/>
      <c r="K7" s="73"/>
    </row>
    <row r="8" spans="2:11" s="72" customFormat="1" ht="17.100000000000001" customHeight="1">
      <c r="B8" s="83" t="s">
        <v>110</v>
      </c>
      <c r="C8" s="63">
        <v>20356.623</v>
      </c>
      <c r="D8" s="64">
        <v>20313.673999999999</v>
      </c>
      <c r="E8" s="64">
        <v>20205.768</v>
      </c>
      <c r="F8" s="64">
        <v>19951.833999999999</v>
      </c>
      <c r="G8" s="64">
        <v>20003.43</v>
      </c>
      <c r="H8" s="64">
        <v>20543.707999999999</v>
      </c>
      <c r="I8" s="64">
        <v>20051.035</v>
      </c>
      <c r="J8" s="64">
        <v>19726.577000000001</v>
      </c>
      <c r="K8" s="64">
        <v>19507.035</v>
      </c>
    </row>
    <row r="9" spans="2:11" s="72" customFormat="1" ht="17.100000000000001" customHeight="1">
      <c r="B9" s="83" t="s">
        <v>104</v>
      </c>
      <c r="C9" s="63">
        <v>140870.64300000001</v>
      </c>
      <c r="D9" s="64">
        <v>143822.48275999998</v>
      </c>
      <c r="E9" s="64">
        <v>146347.81565199999</v>
      </c>
      <c r="F9" s="64">
        <v>144173.72168699998</v>
      </c>
      <c r="G9" s="64">
        <v>140187.29827400003</v>
      </c>
      <c r="H9" s="64">
        <v>136570.05808000002</v>
      </c>
      <c r="I9" s="64">
        <v>134487.17994900001</v>
      </c>
      <c r="J9" s="64">
        <v>131747.647042</v>
      </c>
      <c r="K9" s="64">
        <v>128593.31991699999</v>
      </c>
    </row>
    <row r="10" spans="2:11" s="72" customFormat="1" ht="17.100000000000001" customHeight="1">
      <c r="B10" s="83" t="s">
        <v>98</v>
      </c>
      <c r="C10" s="84">
        <v>0.14450578606360162</v>
      </c>
      <c r="D10" s="85">
        <v>0.14124129698065296</v>
      </c>
      <c r="E10" s="85">
        <v>0.1380667549425352</v>
      </c>
      <c r="F10" s="85">
        <v>0.13838745207198905</v>
      </c>
      <c r="G10" s="85">
        <v>0.14269074478418675</v>
      </c>
      <c r="H10" s="85">
        <v>0.15042614969062915</v>
      </c>
      <c r="I10" s="85">
        <v>0.14909253809622389</v>
      </c>
      <c r="J10" s="85">
        <v>0.14973001372625153</v>
      </c>
      <c r="K10" s="85">
        <v>0.15169555473480842</v>
      </c>
    </row>
    <row r="11" spans="2:11" s="72" customFormat="1" ht="17.100000000000001" customHeight="1">
      <c r="B11" s="83" t="s">
        <v>201</v>
      </c>
      <c r="C11" s="86">
        <v>7.0000000000000007E-2</v>
      </c>
      <c r="D11" s="87">
        <v>7.0000000000000007E-2</v>
      </c>
      <c r="E11" s="87">
        <v>7.0000000000000007E-2</v>
      </c>
      <c r="F11" s="87">
        <v>7.0000000000000007E-2</v>
      </c>
      <c r="G11" s="87">
        <v>7.0000000000000007E-2</v>
      </c>
      <c r="H11" s="87">
        <v>7.0000000000000007E-2</v>
      </c>
      <c r="I11" s="87">
        <v>7.0000000000000007E-2</v>
      </c>
      <c r="J11" s="87">
        <v>7.0000000000000007E-2</v>
      </c>
      <c r="K11" s="87">
        <v>7.0000000000000007E-2</v>
      </c>
    </row>
    <row r="12" spans="2:11" s="72" customFormat="1" ht="17.100000000000001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2:11" s="72" customFormat="1" ht="17.100000000000001" customHeight="1">
      <c r="B13" s="82" t="s">
        <v>80</v>
      </c>
      <c r="C13" s="73"/>
      <c r="D13" s="73"/>
      <c r="E13" s="73"/>
      <c r="F13" s="73"/>
      <c r="G13" s="73"/>
      <c r="H13" s="73"/>
      <c r="I13" s="73"/>
      <c r="J13" s="73"/>
      <c r="K13" s="73"/>
    </row>
    <row r="14" spans="2:11" s="72" customFormat="1" ht="17.100000000000001" customHeight="1">
      <c r="B14" s="83" t="s">
        <v>110</v>
      </c>
      <c r="C14" s="63">
        <v>20432.178</v>
      </c>
      <c r="D14" s="64">
        <v>20386.984</v>
      </c>
      <c r="E14" s="64">
        <v>20288.771000000001</v>
      </c>
      <c r="F14" s="64">
        <v>20037.223999999998</v>
      </c>
      <c r="G14" s="64">
        <v>20089.391</v>
      </c>
      <c r="H14" s="64">
        <v>20558.33885</v>
      </c>
      <c r="I14" s="64">
        <v>20067.595000000001</v>
      </c>
      <c r="J14" s="64">
        <v>19802.057000000001</v>
      </c>
      <c r="K14" s="64">
        <v>19561.807000000001</v>
      </c>
    </row>
    <row r="15" spans="2:11" s="72" customFormat="1" ht="17.100000000000001" customHeight="1">
      <c r="B15" s="83" t="s">
        <v>104</v>
      </c>
      <c r="C15" s="63">
        <v>146775.158</v>
      </c>
      <c r="D15" s="64">
        <v>149577.55100000001</v>
      </c>
      <c r="E15" s="64">
        <v>152076.166</v>
      </c>
      <c r="F15" s="64">
        <v>149829.91899999999</v>
      </c>
      <c r="G15" s="64">
        <v>144838.182</v>
      </c>
      <c r="H15" s="64">
        <v>141823.52048100001</v>
      </c>
      <c r="I15" s="64">
        <v>140310.408</v>
      </c>
      <c r="J15" s="64">
        <v>135216.83499999999</v>
      </c>
      <c r="K15" s="64">
        <v>132174.5</v>
      </c>
    </row>
    <row r="16" spans="2:11" s="72" customFormat="1" ht="17.100000000000001" customHeight="1">
      <c r="B16" s="83" t="s">
        <v>98</v>
      </c>
      <c r="C16" s="84">
        <v>0.13920733098444357</v>
      </c>
      <c r="D16" s="85">
        <v>0.13629708377830038</v>
      </c>
      <c r="E16" s="85">
        <v>0.13341190492664051</v>
      </c>
      <c r="F16" s="85">
        <v>0.13373312976295476</v>
      </c>
      <c r="G16" s="85">
        <v>0.13870231400722774</v>
      </c>
      <c r="H16" s="85">
        <v>0.14495718890826845</v>
      </c>
      <c r="I16" s="85">
        <v>0.14302285401379491</v>
      </c>
      <c r="J16" s="85">
        <v>0.14644668321071116</v>
      </c>
      <c r="K16" s="85">
        <v>0.14799985625063836</v>
      </c>
    </row>
    <row r="17" spans="2:11" s="72" customFormat="1" ht="17.100000000000001" customHeight="1">
      <c r="B17" s="83" t="s">
        <v>201</v>
      </c>
      <c r="C17" s="86">
        <v>5.1249999999999997E-2</v>
      </c>
      <c r="D17" s="87">
        <v>5.1249999999999997E-2</v>
      </c>
      <c r="E17" s="87">
        <v>5.1249999999999997E-2</v>
      </c>
      <c r="F17" s="87">
        <v>5.1249999999999997E-2</v>
      </c>
      <c r="G17" s="87">
        <v>5.1249999999999997E-2</v>
      </c>
      <c r="H17" s="87">
        <v>5.1249999999999997E-2</v>
      </c>
      <c r="I17" s="87">
        <v>5.1249999999999997E-2</v>
      </c>
      <c r="J17" s="87">
        <v>5.1249999999999997E-2</v>
      </c>
      <c r="K17" s="87">
        <v>5.1249999999999997E-2</v>
      </c>
    </row>
    <row r="18" spans="2:11" s="72" customFormat="1" ht="17.100000000000001" customHeight="1">
      <c r="B18" s="73"/>
      <c r="C18" s="73"/>
      <c r="D18" s="73"/>
      <c r="E18" s="73"/>
      <c r="F18" s="73"/>
      <c r="G18" s="73"/>
      <c r="H18" s="73"/>
      <c r="I18" s="73"/>
      <c r="J18" s="73"/>
      <c r="K18" s="73"/>
    </row>
    <row r="19" spans="2:11" s="72" customFormat="1" ht="17.100000000000001" customHeight="1">
      <c r="B19" s="82" t="s">
        <v>102</v>
      </c>
      <c r="C19" s="73"/>
      <c r="D19" s="73"/>
      <c r="E19" s="73"/>
      <c r="F19" s="73"/>
      <c r="G19" s="73"/>
      <c r="H19" s="73"/>
      <c r="I19" s="73"/>
      <c r="J19" s="73"/>
      <c r="K19" s="73"/>
    </row>
    <row r="20" spans="2:11" s="72" customFormat="1" ht="17.100000000000001" customHeight="1">
      <c r="B20" s="83" t="s">
        <v>75</v>
      </c>
      <c r="C20" s="63">
        <v>11848.655814</v>
      </c>
      <c r="D20" s="64">
        <v>11848.655814</v>
      </c>
      <c r="E20" s="64">
        <v>12191.813692</v>
      </c>
      <c r="F20" s="64">
        <v>12191.813692</v>
      </c>
      <c r="G20" s="64">
        <v>12191.813692</v>
      </c>
      <c r="H20" s="64">
        <v>12191.813692</v>
      </c>
      <c r="I20" s="64">
        <v>12528.849657000001</v>
      </c>
      <c r="J20" s="64">
        <v>12528.849657000001</v>
      </c>
      <c r="K20" s="64">
        <v>12528.849657000001</v>
      </c>
    </row>
    <row r="21" spans="2:11" s="72" customFormat="1" ht="17.100000000000001" customHeight="1">
      <c r="B21" s="83" t="s">
        <v>76</v>
      </c>
      <c r="C21" s="63">
        <v>9865.3913339999999</v>
      </c>
      <c r="D21" s="64">
        <v>9651.6589719999993</v>
      </c>
      <c r="E21" s="64">
        <v>9250.2645570000004</v>
      </c>
      <c r="F21" s="64">
        <v>9595.9191510000001</v>
      </c>
      <c r="G21" s="64">
        <v>9329.9690060000012</v>
      </c>
      <c r="H21" s="64">
        <v>8852.4499809999998</v>
      </c>
      <c r="I21" s="64">
        <v>8332.7219719999994</v>
      </c>
      <c r="J21" s="64">
        <v>8072.6579019999999</v>
      </c>
      <c r="K21" s="64">
        <v>8232.717904000001</v>
      </c>
    </row>
    <row r="22" spans="2:11" s="72" customFormat="1" ht="17.100000000000001" customHeight="1">
      <c r="B22" s="83" t="s">
        <v>77</v>
      </c>
      <c r="C22" s="63">
        <v>-5.0163260000000003</v>
      </c>
      <c r="D22" s="64">
        <v>-0.23071900000000001</v>
      </c>
      <c r="E22" s="64">
        <v>0.32818700000000001</v>
      </c>
      <c r="F22" s="64">
        <v>0.169598</v>
      </c>
      <c r="G22" s="64">
        <v>0.169598</v>
      </c>
      <c r="H22" s="64">
        <v>6.938936</v>
      </c>
      <c r="I22" s="64">
        <v>6.7423679999999999</v>
      </c>
      <c r="J22" s="64">
        <v>6.7423679999999999</v>
      </c>
      <c r="K22" s="64">
        <v>6.7423679999999999</v>
      </c>
    </row>
    <row r="23" spans="2:11" s="72" customFormat="1" ht="17.100000000000001" customHeight="1">
      <c r="B23" s="83" t="s">
        <v>78</v>
      </c>
      <c r="C23" s="63">
        <v>-10.311463</v>
      </c>
      <c r="D23" s="64">
        <v>-17.839309</v>
      </c>
      <c r="E23" s="64">
        <v>-105.925629</v>
      </c>
      <c r="F23" s="64">
        <v>-253.231427</v>
      </c>
      <c r="G23" s="64">
        <v>-249.998491</v>
      </c>
      <c r="H23" s="64">
        <v>-363.02784400000002</v>
      </c>
      <c r="I23" s="64">
        <v>-791.19256499999995</v>
      </c>
      <c r="J23" s="64">
        <v>-862.87498600000004</v>
      </c>
      <c r="K23" s="64">
        <v>-945.74003000000005</v>
      </c>
    </row>
    <row r="24" spans="2:11" s="72" customFormat="1" ht="17.100000000000001" customHeight="1">
      <c r="B24" s="82" t="s">
        <v>101</v>
      </c>
      <c r="C24" s="101">
        <v>21698.719358999999</v>
      </c>
      <c r="D24" s="88">
        <v>21482.244758000001</v>
      </c>
      <c r="E24" s="88">
        <v>21336.480806999996</v>
      </c>
      <c r="F24" s="88">
        <v>21534.671014</v>
      </c>
      <c r="G24" s="88">
        <v>21271.953805000005</v>
      </c>
      <c r="H24" s="88">
        <v>20688.174765</v>
      </c>
      <c r="I24" s="88">
        <v>20077.121431999996</v>
      </c>
      <c r="J24" s="88">
        <v>19745.374941000002</v>
      </c>
      <c r="K24" s="88">
        <v>19822.569899000002</v>
      </c>
    </row>
    <row r="25" spans="2:11" s="72" customFormat="1" ht="11.25">
      <c r="B25" s="212"/>
      <c r="C25" s="212"/>
      <c r="D25" s="212"/>
      <c r="E25" s="212"/>
      <c r="F25" s="212"/>
      <c r="G25" s="212"/>
      <c r="H25" s="212"/>
      <c r="I25" s="212"/>
      <c r="J25" s="212"/>
      <c r="K25" s="212"/>
    </row>
    <row r="26" spans="2:11" s="72" customFormat="1" ht="27" customHeight="1">
      <c r="B26" s="276"/>
      <c r="C26" s="277"/>
      <c r="D26" s="277"/>
      <c r="E26" s="277"/>
      <c r="F26" s="277"/>
      <c r="G26" s="277"/>
      <c r="H26" s="277"/>
      <c r="I26" s="277"/>
      <c r="J26" s="277"/>
      <c r="K26" s="277"/>
    </row>
  </sheetData>
  <mergeCells count="1">
    <mergeCell ref="B26:K26"/>
  </mergeCells>
  <hyperlinks>
    <hyperlink ref="B2" location="'Table of Contents'!A1" display="GO BACK TO TABLE OF CONTENTS" xr:uid="{00000000-0004-0000-0900-000000000000}"/>
  </hyperlinks>
  <pageMargins left="0.25" right="0.25" top="0.75" bottom="0.75" header="0.3" footer="0.3"/>
  <pageSetup paperSize="9" scale="46" orientation="landscape" r:id="rId1"/>
  <headerFooter alignWithMargins="0">
    <oddHeader>&amp;F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  <pageSetUpPr fitToPage="1"/>
  </sheetPr>
  <dimension ref="B2:K13"/>
  <sheetViews>
    <sheetView showGridLines="0" zoomScaleNormal="100" workbookViewId="0">
      <selection activeCell="H30" sqref="H30"/>
    </sheetView>
  </sheetViews>
  <sheetFormatPr defaultColWidth="9.28515625" defaultRowHeight="12.75"/>
  <cols>
    <col min="1" max="1" width="1.7109375" style="5" customWidth="1"/>
    <col min="2" max="2" width="32.5703125" style="5" bestFit="1" customWidth="1"/>
    <col min="3" max="11" width="15.42578125" style="5" customWidth="1"/>
    <col min="12" max="16384" width="9.28515625" style="5"/>
  </cols>
  <sheetData>
    <row r="2" spans="2:11" s="4" customFormat="1" ht="17.100000000000001" customHeight="1" thickBot="1">
      <c r="B2" s="143" t="s">
        <v>49</v>
      </c>
    </row>
    <row r="3" spans="2:11" s="4" customFormat="1" ht="17.100000000000001" customHeight="1"/>
    <row r="4" spans="2:11" s="4" customFormat="1" ht="17.100000000000001" customHeight="1">
      <c r="B4" s="15" t="s">
        <v>195</v>
      </c>
      <c r="C4" s="6"/>
      <c r="D4" s="6"/>
      <c r="E4" s="6"/>
      <c r="F4" s="6"/>
      <c r="G4" s="6"/>
      <c r="H4" s="6"/>
      <c r="I4" s="6"/>
      <c r="J4" s="6"/>
      <c r="K4" s="6"/>
    </row>
    <row r="5" spans="2:11" s="189" customFormat="1" ht="17.100000000000001" customHeight="1"/>
    <row r="6" spans="2:11" s="10" customFormat="1" ht="17.100000000000001" customHeight="1">
      <c r="B6" s="226"/>
      <c r="C6" s="121" t="s">
        <v>236</v>
      </c>
      <c r="D6" s="121" t="s">
        <v>237</v>
      </c>
      <c r="E6" s="121" t="s">
        <v>238</v>
      </c>
      <c r="F6" s="121" t="s">
        <v>239</v>
      </c>
      <c r="G6" s="121" t="s">
        <v>240</v>
      </c>
      <c r="H6" s="121" t="s">
        <v>241</v>
      </c>
      <c r="I6" s="121" t="s">
        <v>242</v>
      </c>
      <c r="J6" s="121" t="s">
        <v>243</v>
      </c>
      <c r="K6" s="121" t="s">
        <v>244</v>
      </c>
    </row>
    <row r="7" spans="2:11" s="10" customFormat="1" ht="17.100000000000001" customHeight="1">
      <c r="B7" s="126" t="s">
        <v>171</v>
      </c>
      <c r="C7" s="181">
        <v>0.97109813809442769</v>
      </c>
      <c r="D7" s="253">
        <v>0.98816664467277437</v>
      </c>
      <c r="E7" s="253">
        <v>0.96</v>
      </c>
      <c r="F7" s="253">
        <v>0.96620806038650031</v>
      </c>
      <c r="G7" s="253">
        <v>0.96647316207101641</v>
      </c>
      <c r="H7" s="253">
        <v>0.94821999999999995</v>
      </c>
      <c r="I7" s="253">
        <v>0.95626550283708345</v>
      </c>
      <c r="J7" s="253">
        <v>0.95</v>
      </c>
      <c r="K7" s="253">
        <v>0.95652198116667431</v>
      </c>
    </row>
    <row r="8" spans="2:11" s="10" customFormat="1" ht="17.100000000000001" customHeight="1">
      <c r="B8" s="126" t="s">
        <v>211</v>
      </c>
      <c r="C8" s="181">
        <v>1.38</v>
      </c>
      <c r="D8" s="253">
        <v>1.3940999999999999</v>
      </c>
      <c r="E8" s="253">
        <v>1.401</v>
      </c>
      <c r="F8" s="253">
        <v>1.4351</v>
      </c>
      <c r="G8" s="253">
        <v>1.44</v>
      </c>
      <c r="H8" s="253">
        <v>1.44</v>
      </c>
      <c r="I8" s="253">
        <v>1.44</v>
      </c>
      <c r="J8" s="253">
        <v>1.44</v>
      </c>
      <c r="K8" s="253">
        <v>1.4317</v>
      </c>
    </row>
    <row r="9" spans="2:11" s="10" customFormat="1" ht="17.100000000000001" customHeight="1">
      <c r="B9" s="126" t="s">
        <v>172</v>
      </c>
      <c r="C9" s="181">
        <v>1.3653</v>
      </c>
      <c r="D9" s="253">
        <v>1.3412999999999999</v>
      </c>
      <c r="E9" s="253">
        <v>1.3675999999999999</v>
      </c>
      <c r="F9" s="253">
        <v>1.3677999999999999</v>
      </c>
      <c r="G9" s="253">
        <v>1.3975</v>
      </c>
      <c r="H9" s="253">
        <v>1.35</v>
      </c>
      <c r="I9" s="253">
        <v>1.3720000000000001</v>
      </c>
      <c r="J9" s="253">
        <v>1.36</v>
      </c>
      <c r="K9" s="253">
        <v>1.3312999999999999</v>
      </c>
    </row>
    <row r="10" spans="2:11" s="10" customFormat="1" ht="17.100000000000001" customHeight="1">
      <c r="B10" s="126" t="s">
        <v>173</v>
      </c>
      <c r="C10" s="63" t="s">
        <v>248</v>
      </c>
      <c r="D10" s="254" t="s">
        <v>248</v>
      </c>
      <c r="E10" s="254" t="s">
        <v>248</v>
      </c>
      <c r="F10" s="254" t="s">
        <v>248</v>
      </c>
      <c r="G10" s="254" t="s">
        <v>248</v>
      </c>
      <c r="H10" s="254" t="s">
        <v>248</v>
      </c>
      <c r="I10" s="254" t="s">
        <v>248</v>
      </c>
      <c r="J10" s="254" t="s">
        <v>248</v>
      </c>
      <c r="K10" s="254" t="s">
        <v>248</v>
      </c>
    </row>
    <row r="11" spans="2:11" s="10" customFormat="1" ht="17.100000000000001" customHeight="1">
      <c r="B11" s="126" t="s">
        <v>174</v>
      </c>
      <c r="C11" s="182">
        <v>112.22639999999998</v>
      </c>
      <c r="D11" s="254">
        <v>103.9</v>
      </c>
      <c r="E11" s="254">
        <v>104.3</v>
      </c>
      <c r="F11" s="254">
        <v>104.9</v>
      </c>
      <c r="G11" s="254">
        <v>109.74200000000002</v>
      </c>
      <c r="H11" s="254">
        <v>107.1</v>
      </c>
      <c r="I11" s="254">
        <v>110.39200000000001</v>
      </c>
      <c r="J11" s="254">
        <v>104.3</v>
      </c>
      <c r="K11" s="254">
        <v>103.584</v>
      </c>
    </row>
    <row r="12" spans="2:11" ht="17.100000000000001" customHeight="1"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2:11" ht="17.100000000000001" customHeight="1">
      <c r="B13" s="126" t="s">
        <v>212</v>
      </c>
      <c r="C13" s="24"/>
      <c r="D13" s="24"/>
      <c r="E13" s="24"/>
      <c r="F13" s="24"/>
      <c r="G13" s="24"/>
      <c r="H13" s="24"/>
      <c r="I13" s="24"/>
      <c r="J13" s="24"/>
      <c r="K13" s="24"/>
    </row>
  </sheetData>
  <hyperlinks>
    <hyperlink ref="B2" location="'Table of Contents'!A1" display="GO BACK TO TABLE OF CONTENTS" xr:uid="{00000000-0004-0000-0A00-000000000000}"/>
  </hyperlinks>
  <pageMargins left="0.25" right="0.25" top="0.75" bottom="0.75" header="0.3" footer="0.3"/>
  <pageSetup scale="47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  <pageSetUpPr fitToPage="1"/>
  </sheetPr>
  <dimension ref="B2:N18"/>
  <sheetViews>
    <sheetView showGridLines="0" zoomScaleNormal="100" workbookViewId="0">
      <selection activeCell="H30" sqref="H30"/>
    </sheetView>
  </sheetViews>
  <sheetFormatPr defaultColWidth="9.28515625" defaultRowHeight="12.75"/>
  <cols>
    <col min="1" max="1" width="1.7109375" style="5" customWidth="1"/>
    <col min="2" max="2" width="37.42578125" style="5" bestFit="1" customWidth="1"/>
    <col min="3" max="14" width="15.42578125" style="5" customWidth="1"/>
    <col min="15" max="16384" width="9.28515625" style="5"/>
  </cols>
  <sheetData>
    <row r="2" spans="2:14" s="4" customFormat="1" ht="17.100000000000001" customHeight="1" thickBot="1">
      <c r="B2" s="143" t="s">
        <v>49</v>
      </c>
    </row>
    <row r="3" spans="2:14" s="4" customFormat="1" ht="17.100000000000001" customHeight="1">
      <c r="B3" s="24"/>
    </row>
    <row r="4" spans="2:14" s="4" customFormat="1" ht="17.100000000000001" customHeight="1">
      <c r="B4" s="15" t="s">
        <v>170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s="189" customFormat="1" ht="17.100000000000001" customHeight="1">
      <c r="B5" s="186"/>
    </row>
    <row r="6" spans="2:14" s="10" customFormat="1" ht="17.100000000000001" customHeight="1">
      <c r="B6" s="125" t="s">
        <v>55</v>
      </c>
      <c r="C6" s="121" t="s">
        <v>236</v>
      </c>
      <c r="D6" s="121" t="s">
        <v>237</v>
      </c>
      <c r="E6" s="121" t="s">
        <v>238</v>
      </c>
      <c r="F6" s="121" t="s">
        <v>239</v>
      </c>
      <c r="G6" s="121" t="s">
        <v>240</v>
      </c>
      <c r="H6" s="121" t="s">
        <v>241</v>
      </c>
      <c r="I6" s="121" t="s">
        <v>242</v>
      </c>
      <c r="J6" s="121" t="s">
        <v>243</v>
      </c>
      <c r="K6" s="121" t="s">
        <v>244</v>
      </c>
      <c r="L6" s="122" t="s">
        <v>245</v>
      </c>
      <c r="M6" s="122" t="s">
        <v>246</v>
      </c>
      <c r="N6" s="122" t="s">
        <v>247</v>
      </c>
    </row>
    <row r="7" spans="2:14" s="10" customFormat="1" ht="17.100000000000001" customHeight="1">
      <c r="B7" s="227" t="s">
        <v>138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</row>
    <row r="8" spans="2:14" s="10" customFormat="1" ht="17.100000000000001" customHeight="1">
      <c r="B8" s="126" t="s">
        <v>54</v>
      </c>
      <c r="C8" s="91">
        <v>66.801650219999999</v>
      </c>
      <c r="D8" s="128">
        <v>64.187637969999997</v>
      </c>
      <c r="E8" s="128">
        <v>64.328190505999999</v>
      </c>
      <c r="F8" s="128">
        <v>63.924785075999999</v>
      </c>
      <c r="G8" s="128">
        <v>66.575321842999998</v>
      </c>
      <c r="H8" s="128">
        <v>64.496579944000004</v>
      </c>
      <c r="I8" s="128">
        <v>64.448340357999996</v>
      </c>
      <c r="J8" s="128">
        <v>64.698793249000005</v>
      </c>
      <c r="K8" s="128">
        <v>64.561017234999994</v>
      </c>
      <c r="L8" s="128">
        <v>64.469534426999999</v>
      </c>
      <c r="M8" s="128">
        <v>62.539359862000005</v>
      </c>
      <c r="N8" s="128">
        <v>62.485567438000004</v>
      </c>
    </row>
    <row r="9" spans="2:14" s="10" customFormat="1" ht="17.100000000000001" customHeight="1">
      <c r="B9" s="126" t="s">
        <v>66</v>
      </c>
      <c r="C9" s="107">
        <v>172.15893649700001</v>
      </c>
      <c r="D9" s="129">
        <v>173.77278163800005</v>
      </c>
      <c r="E9" s="129">
        <v>187.76706900300002</v>
      </c>
      <c r="F9" s="129">
        <v>179.824100835</v>
      </c>
      <c r="G9" s="129">
        <v>149.05038289000007</v>
      </c>
      <c r="H9" s="129">
        <v>143.51759789900001</v>
      </c>
      <c r="I9" s="129">
        <v>146.150917365</v>
      </c>
      <c r="J9" s="129">
        <v>145.382191909</v>
      </c>
      <c r="K9" s="129">
        <v>137.645789589</v>
      </c>
      <c r="L9" s="129">
        <v>130.62408340200002</v>
      </c>
      <c r="M9" s="129">
        <v>136.16387864800001</v>
      </c>
      <c r="N9" s="129">
        <v>145.18998625600003</v>
      </c>
    </row>
    <row r="10" spans="2:14" s="10" customFormat="1" ht="17.100000000000001" customHeight="1">
      <c r="B10" s="127" t="s">
        <v>145</v>
      </c>
      <c r="C10" s="90">
        <v>238.96058671700004</v>
      </c>
      <c r="D10" s="130">
        <v>237.96041960800005</v>
      </c>
      <c r="E10" s="130">
        <v>252.09525950900004</v>
      </c>
      <c r="F10" s="130">
        <v>243.74888591100003</v>
      </c>
      <c r="G10" s="130">
        <v>215.62570473299999</v>
      </c>
      <c r="H10" s="130">
        <v>208.01417784299997</v>
      </c>
      <c r="I10" s="130">
        <v>210.59925772299997</v>
      </c>
      <c r="J10" s="130">
        <v>210.080985158</v>
      </c>
      <c r="K10" s="130">
        <v>202.20680682400001</v>
      </c>
      <c r="L10" s="130">
        <v>195.09361782900004</v>
      </c>
      <c r="M10" s="130">
        <v>198.70323850999998</v>
      </c>
      <c r="N10" s="130">
        <v>207.675553694</v>
      </c>
    </row>
    <row r="11" spans="2:14" s="10" customFormat="1" ht="17.100000000000001" customHeight="1">
      <c r="B11" s="126" t="s">
        <v>122</v>
      </c>
      <c r="C11" s="91">
        <v>-5.8832576000002135E-2</v>
      </c>
      <c r="D11" s="128">
        <v>-18.72638841900001</v>
      </c>
      <c r="E11" s="128">
        <v>13.208269251000004</v>
      </c>
      <c r="F11" s="128">
        <v>19.701128822999998</v>
      </c>
      <c r="G11" s="128">
        <v>0.78909185700000006</v>
      </c>
      <c r="H11" s="128">
        <v>1.880051667999999</v>
      </c>
      <c r="I11" s="128">
        <v>-0.79843711600000278</v>
      </c>
      <c r="J11" s="128">
        <v>0.3676783979999998</v>
      </c>
      <c r="K11" s="128">
        <v>0.78508299499999801</v>
      </c>
      <c r="L11" s="128">
        <v>-4.8070659999992493E-3</v>
      </c>
      <c r="M11" s="128">
        <v>1.1275354079999995</v>
      </c>
      <c r="N11" s="128">
        <v>1.7042517269999999</v>
      </c>
    </row>
    <row r="12" spans="2:14" s="10" customFormat="1" ht="17.100000000000001" customHeight="1"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</row>
    <row r="13" spans="2:14" s="10" customFormat="1" ht="17.100000000000001" customHeight="1">
      <c r="B13" s="227" t="s">
        <v>139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</row>
    <row r="14" spans="2:14" s="10" customFormat="1" ht="17.100000000000001" customHeight="1">
      <c r="B14" s="126" t="s">
        <v>54</v>
      </c>
      <c r="C14" s="91">
        <v>93.338422683000005</v>
      </c>
      <c r="D14" s="128">
        <v>92.370624804000002</v>
      </c>
      <c r="E14" s="128">
        <v>93.852434721999998</v>
      </c>
      <c r="F14" s="128">
        <v>91.392047349000009</v>
      </c>
      <c r="G14" s="128">
        <v>90.931529097999999</v>
      </c>
      <c r="H14" s="128">
        <v>90.054249046999999</v>
      </c>
      <c r="I14" s="128">
        <v>90.797903785000003</v>
      </c>
      <c r="J14" s="128">
        <v>88.909180352999996</v>
      </c>
      <c r="K14" s="128">
        <v>88.55459584899998</v>
      </c>
      <c r="L14" s="128">
        <v>87.219731208999988</v>
      </c>
      <c r="M14" s="128">
        <v>87.761525225</v>
      </c>
      <c r="N14" s="128">
        <v>85.267754244000002</v>
      </c>
    </row>
    <row r="15" spans="2:14" s="10" customFormat="1" ht="17.100000000000001" customHeight="1">
      <c r="B15" s="126" t="s">
        <v>66</v>
      </c>
      <c r="C15" s="107">
        <v>12.108247584999999</v>
      </c>
      <c r="D15" s="129">
        <v>12.235534973000002</v>
      </c>
      <c r="E15" s="129">
        <v>12.194706995000001</v>
      </c>
      <c r="F15" s="129">
        <v>11.914030777000001</v>
      </c>
      <c r="G15" s="129">
        <v>11.181437758000001</v>
      </c>
      <c r="H15" s="129">
        <v>10.88981072</v>
      </c>
      <c r="I15" s="129">
        <v>11.196564101000002</v>
      </c>
      <c r="J15" s="129">
        <v>10.891092434000001</v>
      </c>
      <c r="K15" s="129">
        <v>10.447169952000001</v>
      </c>
      <c r="L15" s="129">
        <v>10.261865486</v>
      </c>
      <c r="M15" s="129">
        <v>10.721999624</v>
      </c>
      <c r="N15" s="129">
        <v>11.723365661000001</v>
      </c>
    </row>
    <row r="16" spans="2:14" s="10" customFormat="1" ht="17.100000000000001" customHeight="1">
      <c r="B16" s="127" t="s">
        <v>144</v>
      </c>
      <c r="C16" s="90">
        <v>105.44667026799998</v>
      </c>
      <c r="D16" s="130">
        <v>104.60615977699997</v>
      </c>
      <c r="E16" s="130">
        <v>106.04714171699999</v>
      </c>
      <c r="F16" s="130">
        <v>103.30607812599999</v>
      </c>
      <c r="G16" s="130">
        <v>102.11296685600001</v>
      </c>
      <c r="H16" s="130">
        <v>100.944059767</v>
      </c>
      <c r="I16" s="130">
        <v>101.99446788600001</v>
      </c>
      <c r="J16" s="130">
        <v>99.800272786999997</v>
      </c>
      <c r="K16" s="130">
        <v>99.001765801000019</v>
      </c>
      <c r="L16" s="130">
        <v>97.481596695000022</v>
      </c>
      <c r="M16" s="130">
        <v>98.483524848999991</v>
      </c>
      <c r="N16" s="130">
        <v>96.991119904999991</v>
      </c>
    </row>
    <row r="18" spans="2:14" s="10" customFormat="1" ht="17.100000000000001" customHeight="1">
      <c r="B18" s="127" t="s">
        <v>67</v>
      </c>
      <c r="C18" s="90">
        <v>344.407256985</v>
      </c>
      <c r="D18" s="130">
        <v>342.56657938500001</v>
      </c>
      <c r="E18" s="130">
        <v>358.14240122600006</v>
      </c>
      <c r="F18" s="130">
        <v>347.05496403699999</v>
      </c>
      <c r="G18" s="130">
        <v>317.73867158899998</v>
      </c>
      <c r="H18" s="130">
        <v>308.95823760999997</v>
      </c>
      <c r="I18" s="130">
        <v>312.59372560899999</v>
      </c>
      <c r="J18" s="130">
        <v>309.88125794500002</v>
      </c>
      <c r="K18" s="130">
        <v>301.20857262500004</v>
      </c>
      <c r="L18" s="130">
        <v>292.57521452400005</v>
      </c>
      <c r="M18" s="130">
        <v>297.186763359</v>
      </c>
      <c r="N18" s="130">
        <v>304.66667359899998</v>
      </c>
    </row>
  </sheetData>
  <hyperlinks>
    <hyperlink ref="B2" location="'Table of Contents'!A1" display="GO BACK TO TABLE OF CONTENTS" xr:uid="{00000000-0004-0000-0B00-000000000000}"/>
  </hyperlinks>
  <pageMargins left="0.25" right="0.25" top="0.75" bottom="0.75" header="0.3" footer="0.3"/>
  <pageSetup scale="32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B2:N30"/>
  <sheetViews>
    <sheetView showGridLines="0" zoomScaleNormal="100" workbookViewId="0">
      <selection activeCell="B35" sqref="B35"/>
    </sheetView>
  </sheetViews>
  <sheetFormatPr defaultColWidth="9.28515625" defaultRowHeight="12.75"/>
  <cols>
    <col min="1" max="1" width="1.7109375" style="18" customWidth="1"/>
    <col min="2" max="2" width="41.28515625" style="18" bestFit="1" customWidth="1"/>
    <col min="3" max="14" width="16" style="18" customWidth="1"/>
    <col min="15" max="16384" width="9.28515625" style="18"/>
  </cols>
  <sheetData>
    <row r="2" spans="2:14" s="4" customFormat="1" ht="17.100000000000001" customHeight="1" thickBot="1">
      <c r="B2" s="143" t="s">
        <v>49</v>
      </c>
    </row>
    <row r="3" spans="2:14" s="4" customFormat="1" ht="17.100000000000001" customHeight="1">
      <c r="B3" s="5"/>
    </row>
    <row r="4" spans="2:14" ht="17.100000000000001" customHeight="1">
      <c r="B4" s="15" t="s">
        <v>140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14" s="212" customFormat="1" ht="17.100000000000001" customHeight="1">
      <c r="B5" s="203"/>
      <c r="C5" s="203"/>
      <c r="D5" s="203"/>
      <c r="E5" s="203"/>
      <c r="F5" s="203"/>
      <c r="G5" s="98"/>
      <c r="H5" s="98"/>
      <c r="I5" s="98"/>
      <c r="J5" s="98"/>
      <c r="K5" s="98"/>
      <c r="L5" s="98"/>
      <c r="M5" s="98"/>
      <c r="N5" s="98"/>
    </row>
    <row r="6" spans="2:14" s="73" customFormat="1" ht="17.100000000000001" customHeight="1">
      <c r="B6" s="36" t="s">
        <v>53</v>
      </c>
      <c r="C6" s="37" t="s">
        <v>224</v>
      </c>
      <c r="D6" s="37" t="s">
        <v>225</v>
      </c>
      <c r="E6" s="37" t="s">
        <v>226</v>
      </c>
      <c r="F6" s="37" t="s">
        <v>227</v>
      </c>
      <c r="G6" s="37" t="s">
        <v>228</v>
      </c>
      <c r="H6" s="37" t="s">
        <v>229</v>
      </c>
      <c r="I6" s="37" t="s">
        <v>230</v>
      </c>
      <c r="J6" s="37" t="s">
        <v>231</v>
      </c>
      <c r="K6" s="37" t="s">
        <v>232</v>
      </c>
      <c r="L6" s="37" t="s">
        <v>233</v>
      </c>
      <c r="M6" s="37" t="s">
        <v>234</v>
      </c>
      <c r="N6" s="37" t="s">
        <v>235</v>
      </c>
    </row>
    <row r="7" spans="2:14" s="73" customFormat="1" ht="17.100000000000001" customHeight="1">
      <c r="B7" s="38" t="s">
        <v>0</v>
      </c>
      <c r="C7" s="157">
        <v>799.94887299999982</v>
      </c>
      <c r="D7" s="39">
        <v>824.02138400000013</v>
      </c>
      <c r="E7" s="39">
        <v>832.60739199999989</v>
      </c>
      <c r="F7" s="39">
        <v>805.26524500000005</v>
      </c>
      <c r="G7" s="39">
        <v>778.75252499999988</v>
      </c>
      <c r="H7" s="39">
        <v>818.60043700000006</v>
      </c>
      <c r="I7" s="39">
        <v>844.943444</v>
      </c>
      <c r="J7" s="39">
        <v>809.05571099999997</v>
      </c>
      <c r="K7" s="39">
        <v>765.10885700000017</v>
      </c>
      <c r="L7" s="39">
        <v>620.13086599999997</v>
      </c>
      <c r="M7" s="39">
        <v>669.33171300000004</v>
      </c>
      <c r="N7" s="39">
        <v>652.08977400000003</v>
      </c>
    </row>
    <row r="8" spans="2:14" s="73" customFormat="1" ht="17.100000000000001" customHeight="1">
      <c r="B8" s="38" t="s">
        <v>17</v>
      </c>
      <c r="C8" s="157">
        <v>158.14053199999995</v>
      </c>
      <c r="D8" s="39">
        <v>155.16222299999998</v>
      </c>
      <c r="E8" s="39">
        <v>142.77885500000002</v>
      </c>
      <c r="F8" s="39">
        <v>147.155258</v>
      </c>
      <c r="G8" s="39">
        <v>142.973399</v>
      </c>
      <c r="H8" s="39">
        <v>149.81437900000006</v>
      </c>
      <c r="I8" s="39">
        <v>129.93846199999999</v>
      </c>
      <c r="J8" s="39">
        <v>132.47148999999999</v>
      </c>
      <c r="K8" s="39">
        <v>137.92230999999998</v>
      </c>
      <c r="L8" s="39">
        <v>137.21049699999998</v>
      </c>
      <c r="M8" s="39">
        <v>131.24367000000001</v>
      </c>
      <c r="N8" s="39">
        <v>120.12223</v>
      </c>
    </row>
    <row r="9" spans="2:14" s="73" customFormat="1" ht="17.100000000000001" customHeight="1">
      <c r="B9" s="164" t="s">
        <v>51</v>
      </c>
      <c r="C9" s="159">
        <v>20.734308000000738</v>
      </c>
      <c r="D9" s="165">
        <v>26.213332999999693</v>
      </c>
      <c r="E9" s="165">
        <v>5.7503180000001066</v>
      </c>
      <c r="F9" s="165">
        <v>14.453870999999936</v>
      </c>
      <c r="G9" s="165">
        <v>78.063064000000054</v>
      </c>
      <c r="H9" s="165">
        <v>41.899766</v>
      </c>
      <c r="I9" s="165">
        <v>32.729187000000138</v>
      </c>
      <c r="J9" s="165">
        <v>-4.6734340000000429</v>
      </c>
      <c r="K9" s="165">
        <v>44.1414929999994</v>
      </c>
      <c r="L9" s="165">
        <v>49.519073000000162</v>
      </c>
      <c r="M9" s="165">
        <v>1.9314399999998386</v>
      </c>
      <c r="N9" s="165">
        <v>5.2303249999999935</v>
      </c>
    </row>
    <row r="10" spans="2:14" s="73" customFormat="1" ht="17.100000000000001" customHeight="1">
      <c r="B10" s="163" t="s">
        <v>1</v>
      </c>
      <c r="C10" s="158">
        <v>978.82371300000045</v>
      </c>
      <c r="D10" s="57">
        <v>1005.3969399999999</v>
      </c>
      <c r="E10" s="57">
        <v>981.13656500000002</v>
      </c>
      <c r="F10" s="57">
        <v>966.87437399999999</v>
      </c>
      <c r="G10" s="57">
        <v>999.7889879999999</v>
      </c>
      <c r="H10" s="57">
        <v>1010.3145820000001</v>
      </c>
      <c r="I10" s="57">
        <v>1007.6110930000001</v>
      </c>
      <c r="J10" s="57">
        <v>936.85376699999995</v>
      </c>
      <c r="K10" s="57">
        <v>947.1726599999995</v>
      </c>
      <c r="L10" s="57">
        <v>806.86043600000016</v>
      </c>
      <c r="M10" s="57">
        <v>802.50682299999994</v>
      </c>
      <c r="N10" s="57">
        <v>777.44232899999997</v>
      </c>
    </row>
    <row r="11" spans="2:14" s="73" customFormat="1" ht="17.100000000000001" customHeight="1">
      <c r="B11" s="38" t="s">
        <v>20</v>
      </c>
      <c r="C11" s="157">
        <v>122.771444</v>
      </c>
      <c r="D11" s="39">
        <v>131.07403399999998</v>
      </c>
      <c r="E11" s="39">
        <v>117.29113900000002</v>
      </c>
      <c r="F11" s="39">
        <v>129.25455099999999</v>
      </c>
      <c r="G11" s="39">
        <v>122.10014200000002</v>
      </c>
      <c r="H11" s="39">
        <v>118.94047500000001</v>
      </c>
      <c r="I11" s="39">
        <v>116.39580099999999</v>
      </c>
      <c r="J11" s="39">
        <v>114.12310100000001</v>
      </c>
      <c r="K11" s="39">
        <v>114.57448200000005</v>
      </c>
      <c r="L11" s="39">
        <v>112.52044999999998</v>
      </c>
      <c r="M11" s="39">
        <v>121.583305</v>
      </c>
      <c r="N11" s="39">
        <v>114.68392</v>
      </c>
    </row>
    <row r="12" spans="2:14" s="73" customFormat="1" ht="17.100000000000001" customHeight="1">
      <c r="B12" s="164" t="s">
        <v>37</v>
      </c>
      <c r="C12" s="159">
        <v>569.86393099999975</v>
      </c>
      <c r="D12" s="165">
        <v>462.82049700000027</v>
      </c>
      <c r="E12" s="165">
        <v>450.89322199999992</v>
      </c>
      <c r="F12" s="165">
        <v>467.07330899999999</v>
      </c>
      <c r="G12" s="165">
        <v>523.97945699999991</v>
      </c>
      <c r="H12" s="165">
        <v>508.77168100000006</v>
      </c>
      <c r="I12" s="165">
        <v>448.97335499999997</v>
      </c>
      <c r="J12" s="165">
        <v>544.266479</v>
      </c>
      <c r="K12" s="165">
        <v>540.18462399999999</v>
      </c>
      <c r="L12" s="165">
        <v>574.44671600000004</v>
      </c>
      <c r="M12" s="165">
        <v>538.65079300000002</v>
      </c>
      <c r="N12" s="165">
        <v>541.20156999999995</v>
      </c>
    </row>
    <row r="13" spans="2:14" s="73" customFormat="1" ht="17.100000000000001" customHeight="1">
      <c r="B13" s="166" t="s">
        <v>2</v>
      </c>
      <c r="C13" s="160">
        <v>692.63537499999973</v>
      </c>
      <c r="D13" s="167">
        <v>593.89453100000026</v>
      </c>
      <c r="E13" s="167">
        <v>568.18436099999997</v>
      </c>
      <c r="F13" s="167">
        <v>596.32785999999999</v>
      </c>
      <c r="G13" s="167">
        <v>646.07959899999992</v>
      </c>
      <c r="H13" s="167">
        <v>627.71215600000005</v>
      </c>
      <c r="I13" s="167">
        <v>565.36915599999998</v>
      </c>
      <c r="J13" s="167">
        <v>658.38958000000002</v>
      </c>
      <c r="K13" s="167">
        <v>654.75910600000009</v>
      </c>
      <c r="L13" s="167">
        <v>686.96716600000002</v>
      </c>
      <c r="M13" s="167">
        <v>660.23409800000002</v>
      </c>
      <c r="N13" s="167">
        <v>655.88549</v>
      </c>
    </row>
    <row r="14" spans="2:14" s="73" customFormat="1" ht="17.100000000000001" customHeight="1">
      <c r="B14" s="229" t="s">
        <v>38</v>
      </c>
      <c r="C14" s="158">
        <v>286.18833800000073</v>
      </c>
      <c r="D14" s="57">
        <v>411.5024089999996</v>
      </c>
      <c r="E14" s="57">
        <v>412.95220400000005</v>
      </c>
      <c r="F14" s="57">
        <v>370.546514</v>
      </c>
      <c r="G14" s="57">
        <v>353.70938899999999</v>
      </c>
      <c r="H14" s="57">
        <v>382.60242600000004</v>
      </c>
      <c r="I14" s="57">
        <v>442.24193700000012</v>
      </c>
      <c r="J14" s="57">
        <v>278.46418699999992</v>
      </c>
      <c r="K14" s="57">
        <v>292.41355399999941</v>
      </c>
      <c r="L14" s="57">
        <v>119.89327000000014</v>
      </c>
      <c r="M14" s="57">
        <v>142.27272499999992</v>
      </c>
      <c r="N14" s="57">
        <v>121.55683899999997</v>
      </c>
    </row>
    <row r="15" spans="2:14" s="73" customFormat="1" ht="17.100000000000001" customHeight="1">
      <c r="B15" s="168" t="s">
        <v>99</v>
      </c>
      <c r="C15" s="162">
        <v>-15.798633999999996</v>
      </c>
      <c r="D15" s="169">
        <v>-53.147011000000006</v>
      </c>
      <c r="E15" s="169">
        <v>-36.225871999999995</v>
      </c>
      <c r="F15" s="169">
        <v>-2.6164320000000001</v>
      </c>
      <c r="G15" s="169">
        <v>-33.893879999999996</v>
      </c>
      <c r="H15" s="169">
        <v>7.3063809999999929</v>
      </c>
      <c r="I15" s="169">
        <v>-56.072663999999996</v>
      </c>
      <c r="J15" s="169">
        <v>1.2611030000000001</v>
      </c>
      <c r="K15" s="169">
        <v>-6.7955680000000003</v>
      </c>
      <c r="L15" s="169">
        <v>55.135676999999994</v>
      </c>
      <c r="M15" s="169">
        <v>28.474541000000002</v>
      </c>
      <c r="N15" s="169">
        <v>-4.1106059999999998</v>
      </c>
    </row>
    <row r="16" spans="2:14" s="73" customFormat="1" ht="17.100000000000001" customHeight="1">
      <c r="B16" s="55" t="s">
        <v>111</v>
      </c>
      <c r="C16" s="158">
        <v>301.98697200000072</v>
      </c>
      <c r="D16" s="57">
        <v>464.64941999999962</v>
      </c>
      <c r="E16" s="57">
        <v>449.17807600000003</v>
      </c>
      <c r="F16" s="57">
        <v>373.16294599999998</v>
      </c>
      <c r="G16" s="57">
        <v>387.60326899999995</v>
      </c>
      <c r="H16" s="57">
        <v>375.29604500000005</v>
      </c>
      <c r="I16" s="57">
        <v>498.3146010000001</v>
      </c>
      <c r="J16" s="57">
        <v>277.20308399999993</v>
      </c>
      <c r="K16" s="57">
        <v>299.20912199999941</v>
      </c>
      <c r="L16" s="57">
        <v>64.757593000000156</v>
      </c>
      <c r="M16" s="57">
        <v>113.79818399999992</v>
      </c>
      <c r="N16" s="57">
        <v>125.66744499999997</v>
      </c>
    </row>
    <row r="17" spans="2:14" s="73" customFormat="1" ht="17.100000000000001" customHeight="1">
      <c r="B17" s="168" t="s">
        <v>21</v>
      </c>
      <c r="C17" s="162">
        <v>88.166397999999987</v>
      </c>
      <c r="D17" s="169">
        <v>118.33186900000001</v>
      </c>
      <c r="E17" s="169">
        <v>116.48834099999999</v>
      </c>
      <c r="F17" s="169">
        <v>96.503726</v>
      </c>
      <c r="G17" s="169">
        <v>106.39105799999997</v>
      </c>
      <c r="H17" s="169">
        <v>86.527864000000008</v>
      </c>
      <c r="I17" s="169">
        <v>126.74117199999999</v>
      </c>
      <c r="J17" s="169">
        <v>71.067594</v>
      </c>
      <c r="K17" s="169">
        <v>79.833496999999994</v>
      </c>
      <c r="L17" s="169">
        <v>4.4678140000000042</v>
      </c>
      <c r="M17" s="169">
        <v>28.613864</v>
      </c>
      <c r="N17" s="169">
        <v>31.423431999999998</v>
      </c>
    </row>
    <row r="18" spans="2:14" s="73" customFormat="1" ht="17.100000000000001" customHeight="1">
      <c r="B18" s="55" t="s">
        <v>123</v>
      </c>
      <c r="C18" s="158">
        <v>213.82057400000073</v>
      </c>
      <c r="D18" s="57">
        <v>346.31755099999964</v>
      </c>
      <c r="E18" s="57">
        <v>332.68973500000004</v>
      </c>
      <c r="F18" s="57">
        <v>276.65922</v>
      </c>
      <c r="G18" s="57">
        <v>281.21221099999997</v>
      </c>
      <c r="H18" s="57">
        <v>288.76818100000003</v>
      </c>
      <c r="I18" s="57">
        <v>371.57342900000009</v>
      </c>
      <c r="J18" s="57">
        <v>206.13548999999995</v>
      </c>
      <c r="K18" s="57">
        <v>219.37562499999942</v>
      </c>
      <c r="L18" s="57">
        <v>60.289779000000152</v>
      </c>
      <c r="M18" s="57">
        <v>85.184319999999929</v>
      </c>
      <c r="N18" s="57">
        <v>94.244012999999967</v>
      </c>
    </row>
    <row r="19" spans="2:14" s="73" customFormat="1" ht="17.100000000000001" customHeight="1"/>
    <row r="20" spans="2:14" s="73" customFormat="1" ht="17.100000000000001" customHeight="1">
      <c r="B20" s="33" t="s">
        <v>50</v>
      </c>
      <c r="C20" s="84">
        <v>0.70762014221860137</v>
      </c>
      <c r="D20" s="153">
        <v>0.59070652333594764</v>
      </c>
      <c r="E20" s="153">
        <v>0.57910833340514623</v>
      </c>
      <c r="F20" s="153">
        <v>0.61675836699753095</v>
      </c>
      <c r="G20" s="153">
        <v>0.64621595832179735</v>
      </c>
      <c r="H20" s="153">
        <v>0.6213036683657408</v>
      </c>
      <c r="I20" s="153">
        <v>0.56109858250637568</v>
      </c>
      <c r="J20" s="153">
        <v>0.70276664639808195</v>
      </c>
      <c r="K20" s="153">
        <v>0.69127745515796502</v>
      </c>
      <c r="L20" s="153">
        <v>0.85140767268950568</v>
      </c>
      <c r="M20" s="153">
        <v>0.82271462257710937</v>
      </c>
      <c r="N20" s="153">
        <v>0.84364520110918739</v>
      </c>
    </row>
    <row r="21" spans="2:14" s="73" customFormat="1" ht="17.100000000000001" customHeight="1">
      <c r="B21" s="41" t="s">
        <v>117</v>
      </c>
      <c r="C21" s="161">
        <v>-3.53</v>
      </c>
      <c r="D21" s="40">
        <v>-13.17</v>
      </c>
      <c r="E21" s="40">
        <v>-8.6300000000000008</v>
      </c>
      <c r="F21" s="40">
        <v>-0.48</v>
      </c>
      <c r="G21" s="40">
        <v>-8.76</v>
      </c>
      <c r="H21" s="40">
        <v>2.59</v>
      </c>
      <c r="I21" s="40">
        <v>-13.99</v>
      </c>
      <c r="J21" s="40">
        <v>1.04</v>
      </c>
      <c r="K21" s="40">
        <v>-2.16</v>
      </c>
      <c r="L21" s="40">
        <v>12.24</v>
      </c>
      <c r="M21" s="40">
        <v>7</v>
      </c>
      <c r="N21" s="40">
        <v>1.44</v>
      </c>
    </row>
    <row r="22" spans="2:14" s="73" customFormat="1" ht="17.100000000000001" customHeight="1"/>
    <row r="23" spans="2:14" ht="17.100000000000001" customHeight="1">
      <c r="B23" s="16" t="s">
        <v>146</v>
      </c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s="212" customFormat="1" ht="17.100000000000001" customHeight="1">
      <c r="B24" s="187"/>
      <c r="C24" s="188"/>
      <c r="D24" s="188"/>
      <c r="E24" s="191"/>
      <c r="F24" s="191"/>
      <c r="G24" s="98"/>
      <c r="H24" s="98"/>
      <c r="I24" s="98"/>
      <c r="J24" s="98"/>
      <c r="K24" s="98"/>
      <c r="L24" s="98"/>
      <c r="M24" s="98"/>
      <c r="N24" s="98"/>
    </row>
    <row r="25" spans="2:14" s="73" customFormat="1" ht="11.25">
      <c r="B25" s="228"/>
      <c r="C25" s="37" t="s">
        <v>236</v>
      </c>
      <c r="D25" s="37" t="s">
        <v>237</v>
      </c>
      <c r="E25" s="37" t="s">
        <v>238</v>
      </c>
      <c r="F25" s="37" t="s">
        <v>239</v>
      </c>
      <c r="G25" s="37" t="s">
        <v>240</v>
      </c>
      <c r="H25" s="37" t="s">
        <v>241</v>
      </c>
      <c r="I25" s="37" t="s">
        <v>242</v>
      </c>
      <c r="J25" s="37" t="s">
        <v>243</v>
      </c>
      <c r="K25" s="37" t="s">
        <v>244</v>
      </c>
      <c r="L25" s="37" t="s">
        <v>245</v>
      </c>
      <c r="M25" s="37" t="s">
        <v>246</v>
      </c>
      <c r="N25" s="37" t="s">
        <v>247</v>
      </c>
    </row>
    <row r="26" spans="2:14" s="73" customFormat="1" ht="17.100000000000001" customHeight="1">
      <c r="B26" s="42" t="s">
        <v>94</v>
      </c>
      <c r="C26" s="170">
        <v>161.18900860745998</v>
      </c>
      <c r="D26" s="43">
        <v>160.37065268275001</v>
      </c>
      <c r="E26" s="43">
        <v>158.87845042036</v>
      </c>
      <c r="F26" s="43">
        <v>157.43619485010998</v>
      </c>
      <c r="G26" s="43">
        <v>156.90403600164001</v>
      </c>
      <c r="H26" s="43">
        <v>157.55763100612</v>
      </c>
      <c r="I26" s="43">
        <v>157.37082412341002</v>
      </c>
      <c r="J26" s="43">
        <v>157.48593466985997</v>
      </c>
      <c r="K26" s="43">
        <v>157.78216018500001</v>
      </c>
      <c r="L26" s="43">
        <v>158.11937686766001</v>
      </c>
      <c r="M26" s="43">
        <v>156.80817479295999</v>
      </c>
      <c r="N26" s="43">
        <v>155.98842804473</v>
      </c>
    </row>
    <row r="27" spans="2:14" s="73" customFormat="1" ht="17.100000000000001" customHeight="1">
      <c r="B27" s="237" t="s">
        <v>202</v>
      </c>
      <c r="C27" s="185">
        <v>161.54056823246</v>
      </c>
      <c r="D27" s="44">
        <v>160.73417575274999</v>
      </c>
      <c r="E27" s="44">
        <v>159.29760323135997</v>
      </c>
      <c r="F27" s="44">
        <v>157.88000648110997</v>
      </c>
      <c r="G27" s="44">
        <v>157.36131537963999</v>
      </c>
      <c r="H27" s="44">
        <v>158.05183452512</v>
      </c>
      <c r="I27" s="44">
        <v>157.85467392641002</v>
      </c>
      <c r="J27" s="44">
        <v>158.13827807086</v>
      </c>
      <c r="K27" s="44">
        <v>158.42801318599999</v>
      </c>
      <c r="L27" s="44">
        <v>158.82355736366003</v>
      </c>
      <c r="M27" s="44">
        <v>157.46328904395997</v>
      </c>
      <c r="N27" s="44">
        <v>156.62305118473003</v>
      </c>
    </row>
    <row r="28" spans="2:14" s="73" customFormat="1" ht="17.100000000000001" customHeight="1">
      <c r="B28" s="42" t="s">
        <v>40</v>
      </c>
      <c r="C28" s="170">
        <v>126.62567600600001</v>
      </c>
      <c r="D28" s="43">
        <v>124.58006748699999</v>
      </c>
      <c r="E28" s="43">
        <v>126.251029101</v>
      </c>
      <c r="F28" s="43">
        <v>123.779732342</v>
      </c>
      <c r="G28" s="43">
        <v>124.409104711</v>
      </c>
      <c r="H28" s="43">
        <v>122.875710269</v>
      </c>
      <c r="I28" s="43">
        <v>123.890400437</v>
      </c>
      <c r="J28" s="43">
        <v>122.280677338</v>
      </c>
      <c r="K28" s="43">
        <v>122.917589904</v>
      </c>
      <c r="L28" s="43">
        <v>120.592303223</v>
      </c>
      <c r="M28" s="43">
        <v>120.781098841</v>
      </c>
      <c r="N28" s="43">
        <v>117.883068025</v>
      </c>
    </row>
    <row r="29" spans="2:14" s="73" customFormat="1" ht="17.100000000000001" customHeight="1">
      <c r="B29" s="45" t="s">
        <v>200</v>
      </c>
      <c r="C29" s="170">
        <v>38.249316999999998</v>
      </c>
      <c r="D29" s="43">
        <v>38.285485657000002</v>
      </c>
      <c r="E29" s="43">
        <v>37.928720940000005</v>
      </c>
      <c r="F29" s="43">
        <v>38.100282399999998</v>
      </c>
      <c r="G29" s="43">
        <v>39.141232000999999</v>
      </c>
      <c r="H29" s="43">
        <v>39.472547704999997</v>
      </c>
      <c r="I29" s="43">
        <v>38.922709992999998</v>
      </c>
      <c r="J29" s="43">
        <v>38.675262683</v>
      </c>
      <c r="K29" s="43">
        <v>38.898152183999997</v>
      </c>
      <c r="L29" s="43">
        <v>39.819503074000011</v>
      </c>
      <c r="M29" s="43">
        <v>39.201098885999997</v>
      </c>
      <c r="N29" s="43">
        <v>39.503621275</v>
      </c>
    </row>
    <row r="30" spans="2:14" s="73" customFormat="1" ht="17.100000000000001" customHeight="1">
      <c r="B30" s="93" t="s">
        <v>209</v>
      </c>
      <c r="C30" s="161" vm="11">
        <v>4425.4800000000005</v>
      </c>
      <c r="D30" s="40" vm="20">
        <v>4380.2099999999991</v>
      </c>
      <c r="E30" s="40" vm="30">
        <v>4374.12</v>
      </c>
      <c r="F30" s="40" vm="29">
        <v>4495.9000000000005</v>
      </c>
      <c r="G30" s="40" vm="24">
        <v>4550.6299999999983</v>
      </c>
      <c r="H30" s="40" vm="26">
        <v>4485.1900000000005</v>
      </c>
      <c r="I30" s="40" vm="30">
        <v>4399.97</v>
      </c>
      <c r="J30" s="40" vm="29">
        <v>4482.3900000000003</v>
      </c>
      <c r="K30" s="40" vm="24">
        <v>4512.79</v>
      </c>
      <c r="L30" s="40" vm="26">
        <v>4450.3100000000004</v>
      </c>
      <c r="M30" s="40" vm="30">
        <v>4492.18</v>
      </c>
      <c r="N30" s="40" vm="15">
        <v>4602.7</v>
      </c>
    </row>
  </sheetData>
  <hyperlinks>
    <hyperlink ref="B2" location="'Table of Contents'!A1" display="GO BACK TO TABLE OF CONTENTS" xr:uid="{00000000-0004-0000-0C00-000000000000}"/>
  </hyperlinks>
  <pageMargins left="0.25" right="0.25" top="0.75" bottom="0.75" header="0.3" footer="0.3"/>
  <pageSetup scale="30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B2:N30"/>
  <sheetViews>
    <sheetView showGridLines="0" zoomScaleNormal="100" workbookViewId="0">
      <selection activeCell="B35" sqref="B35"/>
    </sheetView>
  </sheetViews>
  <sheetFormatPr defaultColWidth="9.28515625" defaultRowHeight="12.75"/>
  <cols>
    <col min="1" max="1" width="2.28515625" style="18" customWidth="1"/>
    <col min="2" max="2" width="41.28515625" style="18" customWidth="1"/>
    <col min="3" max="14" width="16" style="18" customWidth="1"/>
    <col min="15" max="16384" width="9.28515625" style="18"/>
  </cols>
  <sheetData>
    <row r="2" spans="2:14" s="4" customFormat="1" ht="17.100000000000001" customHeight="1" thickBot="1">
      <c r="B2" s="143" t="s">
        <v>49</v>
      </c>
    </row>
    <row r="3" spans="2:14" s="4" customFormat="1" ht="17.100000000000001" customHeight="1">
      <c r="B3" s="5"/>
    </row>
    <row r="4" spans="2:14" ht="17.100000000000001" customHeight="1">
      <c r="B4" s="15" t="s">
        <v>141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14" s="212" customFormat="1" ht="17.100000000000001" customHeight="1">
      <c r="B5" s="203"/>
      <c r="C5" s="203"/>
      <c r="D5" s="203"/>
      <c r="E5" s="203"/>
      <c r="F5" s="203"/>
      <c r="G5" s="98"/>
      <c r="H5" s="98"/>
      <c r="I5" s="98"/>
      <c r="J5" s="98"/>
      <c r="K5" s="98"/>
      <c r="L5" s="98"/>
      <c r="M5" s="98"/>
      <c r="N5" s="98"/>
    </row>
    <row r="6" spans="2:14" s="73" customFormat="1" ht="17.100000000000001" customHeight="1">
      <c r="B6" s="36" t="s">
        <v>53</v>
      </c>
      <c r="C6" s="37" t="s">
        <v>224</v>
      </c>
      <c r="D6" s="37" t="s">
        <v>225</v>
      </c>
      <c r="E6" s="37" t="s">
        <v>226</v>
      </c>
      <c r="F6" s="37" t="s">
        <v>227</v>
      </c>
      <c r="G6" s="37" t="s">
        <v>228</v>
      </c>
      <c r="H6" s="37" t="s">
        <v>229</v>
      </c>
      <c r="I6" s="37" t="s">
        <v>230</v>
      </c>
      <c r="J6" s="37" t="s">
        <v>231</v>
      </c>
      <c r="K6" s="37" t="s">
        <v>232</v>
      </c>
      <c r="L6" s="37" t="s">
        <v>233</v>
      </c>
      <c r="M6" s="37" t="s">
        <v>234</v>
      </c>
      <c r="N6" s="37" t="s">
        <v>235</v>
      </c>
    </row>
    <row r="7" spans="2:14" s="73" customFormat="1" ht="17.100000000000001" customHeight="1">
      <c r="B7" s="38" t="s">
        <v>0</v>
      </c>
      <c r="C7" s="157">
        <v>222.02775099999994</v>
      </c>
      <c r="D7" s="39">
        <v>227.99391999999997</v>
      </c>
      <c r="E7" s="39">
        <v>243.648448</v>
      </c>
      <c r="F7" s="39">
        <v>238.069491</v>
      </c>
      <c r="G7" s="39">
        <v>225.21434699999998</v>
      </c>
      <c r="H7" s="39">
        <v>235.43782299999998</v>
      </c>
      <c r="I7" s="39">
        <v>254.03286800000006</v>
      </c>
      <c r="J7" s="39">
        <v>259.29609199999999</v>
      </c>
      <c r="K7" s="39">
        <v>226.58446600000008</v>
      </c>
      <c r="L7" s="39">
        <v>207.41014200000001</v>
      </c>
      <c r="M7" s="39">
        <v>171.53982999999999</v>
      </c>
      <c r="N7" s="39">
        <v>158.45384200000001</v>
      </c>
    </row>
    <row r="8" spans="2:14" s="73" customFormat="1" ht="17.100000000000001" customHeight="1">
      <c r="B8" s="38" t="s">
        <v>17</v>
      </c>
      <c r="C8" s="157">
        <v>160.55526100000012</v>
      </c>
      <c r="D8" s="39">
        <v>158.80181799999994</v>
      </c>
      <c r="E8" s="39">
        <v>156.14796400000003</v>
      </c>
      <c r="F8" s="39">
        <v>156.212211</v>
      </c>
      <c r="G8" s="39">
        <v>149.72213300000001</v>
      </c>
      <c r="H8" s="39">
        <v>143.04633300000003</v>
      </c>
      <c r="I8" s="39">
        <v>146.40909000000002</v>
      </c>
      <c r="J8" s="39">
        <v>149.30497099999999</v>
      </c>
      <c r="K8" s="39">
        <v>141.54582199999996</v>
      </c>
      <c r="L8" s="39">
        <v>142.93434800000003</v>
      </c>
      <c r="M8" s="39">
        <v>148.55113600000001</v>
      </c>
      <c r="N8" s="39">
        <v>161.973333</v>
      </c>
    </row>
    <row r="9" spans="2:14" s="73" customFormat="1" ht="17.100000000000001" customHeight="1">
      <c r="B9" s="164" t="s">
        <v>51</v>
      </c>
      <c r="C9" s="159">
        <v>12.926120000000196</v>
      </c>
      <c r="D9" s="165">
        <v>0.17470000000002983</v>
      </c>
      <c r="E9" s="165">
        <v>-15.648695000000089</v>
      </c>
      <c r="F9" s="165">
        <v>6.7715570000000298</v>
      </c>
      <c r="G9" s="165">
        <v>15.638462999999859</v>
      </c>
      <c r="H9" s="165">
        <v>10.647648000000089</v>
      </c>
      <c r="I9" s="165">
        <v>8.6537249999999517</v>
      </c>
      <c r="J9" s="165">
        <v>3.6290449999999623</v>
      </c>
      <c r="K9" s="165">
        <v>13.987500999999924</v>
      </c>
      <c r="L9" s="165">
        <v>83.632925000000057</v>
      </c>
      <c r="M9" s="165">
        <v>10.44202199999998</v>
      </c>
      <c r="N9" s="165">
        <v>9.571216000000021</v>
      </c>
    </row>
    <row r="10" spans="2:14" s="73" customFormat="1" ht="17.100000000000001" customHeight="1">
      <c r="B10" s="163" t="s">
        <v>1</v>
      </c>
      <c r="C10" s="158">
        <v>395.50913200000025</v>
      </c>
      <c r="D10" s="57">
        <v>386.97043799999994</v>
      </c>
      <c r="E10" s="57">
        <v>384.14771699999994</v>
      </c>
      <c r="F10" s="57">
        <v>401.05325900000003</v>
      </c>
      <c r="G10" s="57">
        <v>390.57494299999985</v>
      </c>
      <c r="H10" s="57">
        <v>389.1318040000001</v>
      </c>
      <c r="I10" s="57">
        <v>409.09568300000001</v>
      </c>
      <c r="J10" s="57">
        <v>412.23010799999997</v>
      </c>
      <c r="K10" s="57">
        <v>382.11778899999996</v>
      </c>
      <c r="L10" s="57">
        <v>433.97741500000012</v>
      </c>
      <c r="M10" s="57">
        <v>330.53298799999999</v>
      </c>
      <c r="N10" s="57">
        <v>329.99839100000003</v>
      </c>
    </row>
    <row r="11" spans="2:14" s="73" customFormat="1" ht="17.100000000000001" customHeight="1">
      <c r="B11" s="38" t="s">
        <v>20</v>
      </c>
      <c r="C11" s="157">
        <v>116.75799599999999</v>
      </c>
      <c r="D11" s="39">
        <v>109.61172400000004</v>
      </c>
      <c r="E11" s="39">
        <v>107.63451699999999</v>
      </c>
      <c r="F11" s="39">
        <v>104.154797</v>
      </c>
      <c r="G11" s="39">
        <v>106.01396099999998</v>
      </c>
      <c r="H11" s="39">
        <v>102.50962600000001</v>
      </c>
      <c r="I11" s="39">
        <v>101.463373</v>
      </c>
      <c r="J11" s="39">
        <v>101.09915700000001</v>
      </c>
      <c r="K11" s="39">
        <v>105.09377599999996</v>
      </c>
      <c r="L11" s="39">
        <v>97.596213000000006</v>
      </c>
      <c r="M11" s="39">
        <v>90.160663999999997</v>
      </c>
      <c r="N11" s="39">
        <v>97.079240999999996</v>
      </c>
    </row>
    <row r="12" spans="2:14" s="73" customFormat="1" ht="17.100000000000001" customHeight="1">
      <c r="B12" s="164" t="s">
        <v>37</v>
      </c>
      <c r="C12" s="159">
        <v>174.02290599999998</v>
      </c>
      <c r="D12" s="165">
        <v>167.18982199999988</v>
      </c>
      <c r="E12" s="165">
        <v>155.95053100000004</v>
      </c>
      <c r="F12" s="165">
        <v>156.68084400000001</v>
      </c>
      <c r="G12" s="165">
        <v>217.11528799999985</v>
      </c>
      <c r="H12" s="165">
        <v>151.15126699999996</v>
      </c>
      <c r="I12" s="165">
        <v>141.09392200000002</v>
      </c>
      <c r="J12" s="165">
        <v>158.27625</v>
      </c>
      <c r="K12" s="165">
        <v>148.93496999999999</v>
      </c>
      <c r="L12" s="165">
        <v>164.47063300000005</v>
      </c>
      <c r="M12" s="165">
        <v>149.282644</v>
      </c>
      <c r="N12" s="165">
        <v>154.34245899999999</v>
      </c>
    </row>
    <row r="13" spans="2:14" s="73" customFormat="1" ht="17.100000000000001" customHeight="1">
      <c r="B13" s="166" t="s">
        <v>2</v>
      </c>
      <c r="C13" s="160">
        <v>290.78090199999997</v>
      </c>
      <c r="D13" s="167">
        <v>276.80154599999992</v>
      </c>
      <c r="E13" s="167">
        <v>263.58504800000003</v>
      </c>
      <c r="F13" s="167">
        <v>260.83564100000001</v>
      </c>
      <c r="G13" s="167">
        <v>323.12924899999985</v>
      </c>
      <c r="H13" s="167">
        <v>253.66089299999999</v>
      </c>
      <c r="I13" s="167">
        <v>242.55729500000001</v>
      </c>
      <c r="J13" s="167">
        <v>259.375407</v>
      </c>
      <c r="K13" s="167">
        <v>254.02874599999996</v>
      </c>
      <c r="L13" s="167">
        <v>262.06684600000006</v>
      </c>
      <c r="M13" s="167">
        <v>239.443308</v>
      </c>
      <c r="N13" s="167">
        <v>251.42169999999999</v>
      </c>
    </row>
    <row r="14" spans="2:14" s="73" customFormat="1" ht="17.100000000000001" customHeight="1">
      <c r="B14" s="229" t="s">
        <v>38</v>
      </c>
      <c r="C14" s="158">
        <v>104.72823000000028</v>
      </c>
      <c r="D14" s="57">
        <v>110.16889200000003</v>
      </c>
      <c r="E14" s="57">
        <v>120.56266899999991</v>
      </c>
      <c r="F14" s="57">
        <v>140.21761800000002</v>
      </c>
      <c r="G14" s="57">
        <v>67.445694000000003</v>
      </c>
      <c r="H14" s="57">
        <v>135.47091100000011</v>
      </c>
      <c r="I14" s="57">
        <v>166.538388</v>
      </c>
      <c r="J14" s="57">
        <v>152.85470099999998</v>
      </c>
      <c r="K14" s="57">
        <v>128.089043</v>
      </c>
      <c r="L14" s="57">
        <v>171.91056900000007</v>
      </c>
      <c r="M14" s="57">
        <v>91.089679999999987</v>
      </c>
      <c r="N14" s="57">
        <v>78.576691000000039</v>
      </c>
    </row>
    <row r="15" spans="2:14" s="73" customFormat="1" ht="17.100000000000001" customHeight="1">
      <c r="B15" s="168" t="s">
        <v>99</v>
      </c>
      <c r="C15" s="162">
        <v>2.2645130000000009</v>
      </c>
      <c r="D15" s="169">
        <v>0.74727199999999883</v>
      </c>
      <c r="E15" s="169">
        <v>5.0661060000000004</v>
      </c>
      <c r="F15" s="169">
        <v>5.6607580000000004</v>
      </c>
      <c r="G15" s="169">
        <v>4.1851019999999997</v>
      </c>
      <c r="H15" s="169">
        <v>0.43966099999999853</v>
      </c>
      <c r="I15" s="169">
        <v>-11.755535999999999</v>
      </c>
      <c r="J15" s="169">
        <v>-1.0342089999999999</v>
      </c>
      <c r="K15" s="169">
        <v>14.019988999999997</v>
      </c>
      <c r="L15" s="169">
        <v>9.9146820000000009</v>
      </c>
      <c r="M15" s="169">
        <v>4.9738419999999994</v>
      </c>
      <c r="N15" s="169">
        <v>0.45642500000000003</v>
      </c>
    </row>
    <row r="16" spans="2:14" s="73" customFormat="1" ht="17.100000000000001" customHeight="1">
      <c r="B16" s="55" t="s">
        <v>111</v>
      </c>
      <c r="C16" s="158">
        <v>102.46371700000029</v>
      </c>
      <c r="D16" s="57">
        <v>109.42162000000003</v>
      </c>
      <c r="E16" s="57">
        <v>115.49656299999991</v>
      </c>
      <c r="F16" s="57">
        <v>134.55686000000003</v>
      </c>
      <c r="G16" s="57">
        <v>63.260592000000003</v>
      </c>
      <c r="H16" s="57">
        <v>135.03125000000011</v>
      </c>
      <c r="I16" s="57">
        <v>178.293924</v>
      </c>
      <c r="J16" s="57">
        <v>153.88890999999998</v>
      </c>
      <c r="K16" s="57">
        <v>114.06905400000001</v>
      </c>
      <c r="L16" s="57">
        <v>161.99588700000007</v>
      </c>
      <c r="M16" s="57">
        <v>86.115837999999982</v>
      </c>
      <c r="N16" s="57">
        <v>78.120266000000044</v>
      </c>
    </row>
    <row r="17" spans="2:14" s="73" customFormat="1" ht="17.100000000000001" customHeight="1">
      <c r="B17" s="168" t="s">
        <v>21</v>
      </c>
      <c r="C17" s="162">
        <v>30.763590000000001</v>
      </c>
      <c r="D17" s="169">
        <v>31.270164999999999</v>
      </c>
      <c r="E17" s="169">
        <v>37.639180000000003</v>
      </c>
      <c r="F17" s="169">
        <v>37.506932999999997</v>
      </c>
      <c r="G17" s="169">
        <v>33.432420000000008</v>
      </c>
      <c r="H17" s="169">
        <v>37.153896000000003</v>
      </c>
      <c r="I17" s="169">
        <v>43.627411999999993</v>
      </c>
      <c r="J17" s="169">
        <v>42.441968000000003</v>
      </c>
      <c r="K17" s="169">
        <v>24.546904000000001</v>
      </c>
      <c r="L17" s="169">
        <v>22.916768000000008</v>
      </c>
      <c r="M17" s="169">
        <v>22.832628000000003</v>
      </c>
      <c r="N17" s="169">
        <v>22.655235999999999</v>
      </c>
    </row>
    <row r="18" spans="2:14" s="73" customFormat="1" ht="17.100000000000001" customHeight="1">
      <c r="B18" s="55" t="s">
        <v>123</v>
      </c>
      <c r="C18" s="158">
        <v>71.700127000000293</v>
      </c>
      <c r="D18" s="57">
        <v>78.151455000000027</v>
      </c>
      <c r="E18" s="57">
        <v>77.857382999999913</v>
      </c>
      <c r="F18" s="57">
        <v>97.049927000000025</v>
      </c>
      <c r="G18" s="57">
        <v>29.828171999999995</v>
      </c>
      <c r="H18" s="57">
        <v>97.877354000000111</v>
      </c>
      <c r="I18" s="57">
        <v>134.66651200000001</v>
      </c>
      <c r="J18" s="57">
        <v>111.44694199999998</v>
      </c>
      <c r="K18" s="57">
        <v>89.522150000000011</v>
      </c>
      <c r="L18" s="57">
        <v>139.07911900000005</v>
      </c>
      <c r="M18" s="57">
        <v>63.283209999999983</v>
      </c>
      <c r="N18" s="57">
        <v>55.465030000000041</v>
      </c>
    </row>
    <row r="19" spans="2:14" s="73" customFormat="1" ht="17.100000000000001" customHeight="1"/>
    <row r="20" spans="2:14" s="73" customFormat="1" ht="17.100000000000001" customHeight="1">
      <c r="B20" s="33" t="s">
        <v>50</v>
      </c>
      <c r="C20" s="84">
        <v>0.73520654385294892</v>
      </c>
      <c r="D20" s="153">
        <v>0.71530411323047871</v>
      </c>
      <c r="E20" s="153">
        <v>0.68615544577087795</v>
      </c>
      <c r="F20" s="153">
        <v>0.65037656507361785</v>
      </c>
      <c r="G20" s="153">
        <v>0.8273168947246059</v>
      </c>
      <c r="H20" s="153">
        <v>0.6518636883249973</v>
      </c>
      <c r="I20" s="153">
        <v>0.59291091321538092</v>
      </c>
      <c r="J20" s="153">
        <v>0.6292005410725604</v>
      </c>
      <c r="K20" s="153">
        <v>0.66479172996575664</v>
      </c>
      <c r="L20" s="153">
        <v>0.6038720839885181</v>
      </c>
      <c r="M20" s="153">
        <v>0.72441576693700538</v>
      </c>
      <c r="N20" s="153">
        <v>0.76188765417344095</v>
      </c>
    </row>
    <row r="21" spans="2:14" s="73" customFormat="1" ht="17.100000000000001" customHeight="1">
      <c r="B21" s="41" t="s">
        <v>117</v>
      </c>
      <c r="C21" s="161">
        <v>4.66</v>
      </c>
      <c r="D21" s="40">
        <v>1.93</v>
      </c>
      <c r="E21" s="40">
        <v>12.19</v>
      </c>
      <c r="F21" s="40">
        <v>14.96</v>
      </c>
      <c r="G21" s="40">
        <v>9.52</v>
      </c>
      <c r="H21" s="40">
        <v>1.59</v>
      </c>
      <c r="I21" s="40">
        <v>-23.83</v>
      </c>
      <c r="J21" s="40">
        <v>-3.92</v>
      </c>
      <c r="K21" s="40">
        <v>43.89</v>
      </c>
      <c r="L21" s="40">
        <v>15.89</v>
      </c>
      <c r="M21" s="40">
        <v>11.9</v>
      </c>
      <c r="N21" s="40">
        <v>2.14</v>
      </c>
    </row>
    <row r="22" spans="2:14" s="73" customFormat="1" ht="17.100000000000001" customHeight="1"/>
    <row r="23" spans="2:14" ht="17.100000000000001" customHeight="1">
      <c r="B23" s="16" t="s">
        <v>147</v>
      </c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s="212" customFormat="1" ht="17.100000000000001" customHeight="1">
      <c r="B24" s="187"/>
      <c r="C24" s="188"/>
      <c r="D24" s="188"/>
      <c r="E24" s="191"/>
      <c r="F24" s="191"/>
      <c r="G24" s="98"/>
      <c r="H24" s="98"/>
      <c r="I24" s="98"/>
      <c r="J24" s="98"/>
      <c r="K24" s="98"/>
      <c r="L24" s="98"/>
      <c r="M24" s="98"/>
      <c r="N24" s="98"/>
    </row>
    <row r="25" spans="2:14" s="73" customFormat="1" ht="11.25">
      <c r="B25" s="228"/>
      <c r="C25" s="37" t="s">
        <v>236</v>
      </c>
      <c r="D25" s="37" t="s">
        <v>237</v>
      </c>
      <c r="E25" s="37" t="s">
        <v>238</v>
      </c>
      <c r="F25" s="37" t="s">
        <v>239</v>
      </c>
      <c r="G25" s="37" t="s">
        <v>240</v>
      </c>
      <c r="H25" s="37" t="s">
        <v>241</v>
      </c>
      <c r="I25" s="37" t="s">
        <v>242</v>
      </c>
      <c r="J25" s="37" t="s">
        <v>243</v>
      </c>
      <c r="K25" s="37" t="s">
        <v>244</v>
      </c>
      <c r="L25" s="37" t="s">
        <v>245</v>
      </c>
      <c r="M25" s="37" t="s">
        <v>246</v>
      </c>
      <c r="N25" s="37" t="s">
        <v>247</v>
      </c>
    </row>
    <row r="26" spans="2:14" s="73" customFormat="1" ht="17.100000000000001" customHeight="1">
      <c r="B26" s="42" t="s">
        <v>94</v>
      </c>
      <c r="C26" s="170">
        <v>16.21500522925</v>
      </c>
      <c r="D26" s="43">
        <v>16.116934294989999</v>
      </c>
      <c r="E26" s="43">
        <v>16.238347332</v>
      </c>
      <c r="F26" s="43">
        <v>16.304583418</v>
      </c>
      <c r="G26" s="43">
        <v>16.533927835</v>
      </c>
      <c r="H26" s="43">
        <v>16.615347535000001</v>
      </c>
      <c r="I26" s="43">
        <v>16.853070711000001</v>
      </c>
      <c r="J26" s="43">
        <v>17.025499768</v>
      </c>
      <c r="K26" s="43">
        <v>16.980337152280001</v>
      </c>
      <c r="L26" s="43">
        <v>16.659589170170001</v>
      </c>
      <c r="M26" s="43">
        <v>16.56600860304</v>
      </c>
      <c r="N26" s="43">
        <v>16.19751411611</v>
      </c>
    </row>
    <row r="27" spans="2:14" s="73" customFormat="1" ht="17.100000000000001" customHeight="1">
      <c r="B27" s="237" t="s">
        <v>202</v>
      </c>
      <c r="C27" s="185">
        <v>16.342293210249998</v>
      </c>
      <c r="D27" s="44">
        <v>16.243652848989999</v>
      </c>
      <c r="E27" s="44">
        <v>16.36398724</v>
      </c>
      <c r="F27" s="44">
        <v>16.422702115</v>
      </c>
      <c r="G27" s="44">
        <v>16.646357296999998</v>
      </c>
      <c r="H27" s="44">
        <v>16.726444318999999</v>
      </c>
      <c r="I27" s="44">
        <v>16.971449401999998</v>
      </c>
      <c r="J27" s="44">
        <v>17.161001641999999</v>
      </c>
      <c r="K27" s="44">
        <v>17.116599344279997</v>
      </c>
      <c r="L27" s="44">
        <v>16.784953163170002</v>
      </c>
      <c r="M27" s="44">
        <v>16.691255634040001</v>
      </c>
      <c r="N27" s="44">
        <v>16.32144015111</v>
      </c>
    </row>
    <row r="28" spans="2:14" s="73" customFormat="1" ht="17.100000000000001" customHeight="1">
      <c r="B28" s="42" t="s">
        <v>40</v>
      </c>
      <c r="C28" s="170">
        <v>66.651762818999998</v>
      </c>
      <c r="D28" s="43">
        <v>64.012347641999995</v>
      </c>
      <c r="E28" s="43">
        <v>64.358146951999998</v>
      </c>
      <c r="F28" s="43">
        <v>63.954204291000003</v>
      </c>
      <c r="G28" s="43">
        <v>66.244956191</v>
      </c>
      <c r="H28" s="43">
        <v>64.525901199000003</v>
      </c>
      <c r="I28" s="43">
        <v>64.450824975000003</v>
      </c>
      <c r="J28" s="43">
        <v>64.698360129999998</v>
      </c>
      <c r="K28" s="43">
        <v>64.555552637999995</v>
      </c>
      <c r="L28" s="43">
        <v>64.458690443999998</v>
      </c>
      <c r="M28" s="43">
        <v>62.527432214000001</v>
      </c>
      <c r="N28" s="43">
        <v>62.510001486</v>
      </c>
    </row>
    <row r="29" spans="2:14" s="73" customFormat="1" ht="17.100000000000001" customHeight="1">
      <c r="B29" s="45" t="s">
        <v>200</v>
      </c>
      <c r="C29" s="170">
        <v>11.952309</v>
      </c>
      <c r="D29" s="43">
        <v>12.585437241000001</v>
      </c>
      <c r="E29" s="43">
        <v>12.911669718000002</v>
      </c>
      <c r="F29" s="43">
        <v>13.294178569000001</v>
      </c>
      <c r="G29" s="43">
        <v>11.249158634</v>
      </c>
      <c r="H29" s="43">
        <v>10.897389869000001</v>
      </c>
      <c r="I29" s="43">
        <v>11.335433417999999</v>
      </c>
      <c r="J29" s="43">
        <v>11.101072794</v>
      </c>
      <c r="K29" s="43">
        <v>11.322498745000001</v>
      </c>
      <c r="L29" s="43">
        <v>10.684573581</v>
      </c>
      <c r="M29" s="43">
        <v>10.469084190000002</v>
      </c>
      <c r="N29" s="43">
        <v>10.104432286</v>
      </c>
    </row>
    <row r="30" spans="2:14" s="73" customFormat="1" ht="17.100000000000001" customHeight="1">
      <c r="B30" s="93" t="s">
        <v>209</v>
      </c>
      <c r="C30" s="161" vm="11">
        <v>3144.6899999999996</v>
      </c>
      <c r="D30" s="40" vm="27">
        <v>3132.4999999999995</v>
      </c>
      <c r="E30" s="40" vm="1">
        <v>2975.0199999999995</v>
      </c>
      <c r="F30" s="40" vm="9">
        <v>2952.8799999999997</v>
      </c>
      <c r="G30" s="40" vm="2">
        <v>2930.8100000000004</v>
      </c>
      <c r="H30" s="40" vm="4">
        <v>2890.2500000000005</v>
      </c>
      <c r="I30" s="40" vm="8">
        <v>2828.7300000000005</v>
      </c>
      <c r="J30" s="40" vm="5">
        <v>2836.9500000000003</v>
      </c>
      <c r="K30" s="40" vm="10">
        <v>2848.2200000000003</v>
      </c>
      <c r="L30" s="40" vm="19">
        <v>2893.34</v>
      </c>
      <c r="M30" s="40" vm="6">
        <v>2899.4</v>
      </c>
      <c r="N30" s="40" vm="7">
        <v>2892.8100000000004</v>
      </c>
    </row>
  </sheetData>
  <hyperlinks>
    <hyperlink ref="B2" location="'Table of Contents'!A1" display="GO BACK TO TABLE OF CONTENTS" xr:uid="{00000000-0004-0000-0D00-000000000000}"/>
  </hyperlinks>
  <pageMargins left="0.25" right="0.25" top="0.75" bottom="0.75" header="0.3" footer="0.3"/>
  <pageSetup scale="30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2:N30"/>
  <sheetViews>
    <sheetView showGridLines="0" zoomScaleNormal="100" workbookViewId="0"/>
  </sheetViews>
  <sheetFormatPr defaultColWidth="9.28515625" defaultRowHeight="12.75"/>
  <cols>
    <col min="1" max="1" width="2.28515625" style="18" customWidth="1"/>
    <col min="2" max="2" width="41.28515625" style="18" customWidth="1"/>
    <col min="3" max="14" width="16" style="18" customWidth="1"/>
    <col min="15" max="16384" width="9.28515625" style="18"/>
  </cols>
  <sheetData>
    <row r="2" spans="2:14" s="4" customFormat="1" ht="17.100000000000001" customHeight="1" thickBot="1">
      <c r="B2" s="143" t="s">
        <v>49</v>
      </c>
    </row>
    <row r="3" spans="2:14" s="4" customFormat="1" ht="17.100000000000001" customHeight="1">
      <c r="B3" s="5"/>
    </row>
    <row r="4" spans="2:14" ht="17.100000000000001" customHeight="1">
      <c r="B4" s="15" t="s">
        <v>142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14" s="212" customFormat="1" ht="17.100000000000001" customHeight="1">
      <c r="B5" s="203"/>
      <c r="C5" s="203"/>
      <c r="D5" s="203"/>
      <c r="E5" s="203"/>
      <c r="F5" s="203"/>
      <c r="G5" s="98"/>
      <c r="H5" s="98"/>
      <c r="I5" s="98"/>
      <c r="J5" s="98"/>
      <c r="K5" s="98"/>
      <c r="L5" s="98"/>
      <c r="M5" s="98"/>
      <c r="N5" s="98"/>
    </row>
    <row r="6" spans="2:14" s="73" customFormat="1" ht="17.100000000000001" customHeight="1">
      <c r="B6" s="36" t="s">
        <v>53</v>
      </c>
      <c r="C6" s="37" t="s">
        <v>224</v>
      </c>
      <c r="D6" s="37" t="s">
        <v>225</v>
      </c>
      <c r="E6" s="37" t="s">
        <v>226</v>
      </c>
      <c r="F6" s="37" t="s">
        <v>227</v>
      </c>
      <c r="G6" s="37" t="s">
        <v>228</v>
      </c>
      <c r="H6" s="37" t="s">
        <v>229</v>
      </c>
      <c r="I6" s="37" t="s">
        <v>230</v>
      </c>
      <c r="J6" s="37" t="s">
        <v>231</v>
      </c>
      <c r="K6" s="37" t="s">
        <v>232</v>
      </c>
      <c r="L6" s="37" t="s">
        <v>233</v>
      </c>
      <c r="M6" s="37" t="s">
        <v>234</v>
      </c>
      <c r="N6" s="37" t="s">
        <v>235</v>
      </c>
    </row>
    <row r="7" spans="2:14" s="73" customFormat="1" ht="17.100000000000001" customHeight="1">
      <c r="B7" s="38" t="s">
        <v>0</v>
      </c>
      <c r="C7" s="157">
        <v>539.29497409554926</v>
      </c>
      <c r="D7" s="39">
        <v>544.17761761913891</v>
      </c>
      <c r="E7" s="39">
        <v>601.41490420012917</v>
      </c>
      <c r="F7" s="39">
        <v>596.17548966128004</v>
      </c>
      <c r="G7" s="39">
        <v>589.61633253563275</v>
      </c>
      <c r="H7" s="39">
        <v>519.82571318326916</v>
      </c>
      <c r="I7" s="39">
        <v>558.85926710977003</v>
      </c>
      <c r="J7" s="39">
        <v>542.27641638683292</v>
      </c>
      <c r="K7" s="39">
        <v>562.74600284053099</v>
      </c>
      <c r="L7" s="39">
        <v>539.95809197221911</v>
      </c>
      <c r="M7" s="39">
        <v>515.2372407907194</v>
      </c>
      <c r="N7" s="39">
        <v>494.4617055809984</v>
      </c>
    </row>
    <row r="8" spans="2:14" s="73" customFormat="1" ht="17.100000000000001" customHeight="1">
      <c r="B8" s="38" t="s">
        <v>17</v>
      </c>
      <c r="C8" s="157">
        <v>188.38410061299999</v>
      </c>
      <c r="D8" s="39">
        <v>170.22749895844197</v>
      </c>
      <c r="E8" s="39">
        <v>167.44629858831001</v>
      </c>
      <c r="F8" s="39">
        <v>173.02579696176201</v>
      </c>
      <c r="G8" s="39">
        <v>164.35287562348091</v>
      </c>
      <c r="H8" s="39">
        <v>156.43150567854897</v>
      </c>
      <c r="I8" s="39">
        <v>176.22167184658301</v>
      </c>
      <c r="J8" s="39">
        <v>170.462980604666</v>
      </c>
      <c r="K8" s="39">
        <v>169.87318941456525</v>
      </c>
      <c r="L8" s="39">
        <v>166.0647402529643</v>
      </c>
      <c r="M8" s="39">
        <v>173.99136580418255</v>
      </c>
      <c r="N8" s="39">
        <v>172.02761205512624</v>
      </c>
    </row>
    <row r="9" spans="2:14" s="73" customFormat="1" ht="17.100000000000001" customHeight="1">
      <c r="B9" s="164" t="s">
        <v>51</v>
      </c>
      <c r="C9" s="159">
        <v>93.251540026609973</v>
      </c>
      <c r="D9" s="165">
        <v>96.993080327897815</v>
      </c>
      <c r="E9" s="165">
        <v>78.847183488579731</v>
      </c>
      <c r="F9" s="165">
        <v>108.461666128248</v>
      </c>
      <c r="G9" s="165">
        <v>104.24992200038957</v>
      </c>
      <c r="H9" s="165">
        <v>145.79124053003068</v>
      </c>
      <c r="I9" s="165">
        <v>123.97166538056445</v>
      </c>
      <c r="J9" s="165">
        <v>116.06623483412648</v>
      </c>
      <c r="K9" s="165">
        <v>84.391164150346867</v>
      </c>
      <c r="L9" s="165">
        <v>178.92842753142213</v>
      </c>
      <c r="M9" s="165">
        <v>86.190035917374303</v>
      </c>
      <c r="N9" s="165">
        <v>101.67359502048106</v>
      </c>
    </row>
    <row r="10" spans="2:14" s="73" customFormat="1" ht="17.100000000000001" customHeight="1">
      <c r="B10" s="163" t="s">
        <v>1</v>
      </c>
      <c r="C10" s="158">
        <v>820.93061473515922</v>
      </c>
      <c r="D10" s="57">
        <v>811.3981969054787</v>
      </c>
      <c r="E10" s="57">
        <v>847.70838627701892</v>
      </c>
      <c r="F10" s="57">
        <v>877.66295275129005</v>
      </c>
      <c r="G10" s="57">
        <v>858.21913015950327</v>
      </c>
      <c r="H10" s="57">
        <v>822.04845939184884</v>
      </c>
      <c r="I10" s="57">
        <v>859.05260433691751</v>
      </c>
      <c r="J10" s="57">
        <v>828.80563182562537</v>
      </c>
      <c r="K10" s="57">
        <v>817.01035640544308</v>
      </c>
      <c r="L10" s="57">
        <v>884.95125975660551</v>
      </c>
      <c r="M10" s="57">
        <v>775.41864251227628</v>
      </c>
      <c r="N10" s="57">
        <v>768.16291265660573</v>
      </c>
    </row>
    <row r="11" spans="2:14" s="73" customFormat="1" ht="17.100000000000001" customHeight="1">
      <c r="B11" s="38" t="s">
        <v>20</v>
      </c>
      <c r="C11" s="157">
        <v>184.27205167741604</v>
      </c>
      <c r="D11" s="39">
        <v>162.37064088767002</v>
      </c>
      <c r="E11" s="39">
        <v>153.30443615541699</v>
      </c>
      <c r="F11" s="39">
        <v>145.5342565201</v>
      </c>
      <c r="G11" s="39">
        <v>148.45381653301695</v>
      </c>
      <c r="H11" s="39">
        <v>147.84749871347805</v>
      </c>
      <c r="I11" s="39">
        <v>143.09572494744197</v>
      </c>
      <c r="J11" s="39">
        <v>142.557804525395</v>
      </c>
      <c r="K11" s="39">
        <v>149.34099476691699</v>
      </c>
      <c r="L11" s="39">
        <v>148.79575683307598</v>
      </c>
      <c r="M11" s="39">
        <v>152.05275534826001</v>
      </c>
      <c r="N11" s="39">
        <v>149.98455977363699</v>
      </c>
    </row>
    <row r="12" spans="2:14" s="73" customFormat="1" ht="17.100000000000001" customHeight="1">
      <c r="B12" s="164" t="s">
        <v>37</v>
      </c>
      <c r="C12" s="159">
        <v>364.29704566509406</v>
      </c>
      <c r="D12" s="165">
        <v>271.85629255571018</v>
      </c>
      <c r="E12" s="165">
        <v>259.9648526132687</v>
      </c>
      <c r="F12" s="165">
        <v>260.42322919980904</v>
      </c>
      <c r="G12" s="165">
        <v>302.65504561790971</v>
      </c>
      <c r="H12" s="165">
        <v>244.49287661411608</v>
      </c>
      <c r="I12" s="165">
        <v>174.88826958264463</v>
      </c>
      <c r="J12" s="165">
        <v>337.94019221362652</v>
      </c>
      <c r="K12" s="165">
        <v>310.50304656821163</v>
      </c>
      <c r="L12" s="165">
        <v>253.99042803385419</v>
      </c>
      <c r="M12" s="165">
        <v>249.46281393883976</v>
      </c>
      <c r="N12" s="165">
        <v>335.72158982203587</v>
      </c>
    </row>
    <row r="13" spans="2:14" s="73" customFormat="1" ht="17.100000000000001" customHeight="1">
      <c r="B13" s="166" t="s">
        <v>2</v>
      </c>
      <c r="C13" s="160">
        <v>548.56909734251008</v>
      </c>
      <c r="D13" s="167">
        <v>434.22693344338023</v>
      </c>
      <c r="E13" s="167">
        <v>413.26928876868573</v>
      </c>
      <c r="F13" s="167">
        <v>405.95748571990902</v>
      </c>
      <c r="G13" s="167">
        <v>451.10886215092665</v>
      </c>
      <c r="H13" s="167">
        <v>392.34037532759413</v>
      </c>
      <c r="I13" s="167">
        <v>317.98399453008659</v>
      </c>
      <c r="J13" s="167">
        <v>480.49799673902152</v>
      </c>
      <c r="K13" s="167">
        <v>459.84404133512862</v>
      </c>
      <c r="L13" s="167">
        <v>402.78618486693017</v>
      </c>
      <c r="M13" s="167">
        <v>401.51556928709977</v>
      </c>
      <c r="N13" s="167">
        <v>485.70614959567285</v>
      </c>
    </row>
    <row r="14" spans="2:14" s="73" customFormat="1" ht="17.100000000000001" customHeight="1">
      <c r="B14" s="229" t="s">
        <v>38</v>
      </c>
      <c r="C14" s="158">
        <v>272.36151739264915</v>
      </c>
      <c r="D14" s="57">
        <v>377.17126346209847</v>
      </c>
      <c r="E14" s="57">
        <v>434.43909750833319</v>
      </c>
      <c r="F14" s="57">
        <v>471.70546703138103</v>
      </c>
      <c r="G14" s="57">
        <v>407.11026800857661</v>
      </c>
      <c r="H14" s="57">
        <v>429.70808406425471</v>
      </c>
      <c r="I14" s="57">
        <v>541.06860980683086</v>
      </c>
      <c r="J14" s="57">
        <v>348.30763508660385</v>
      </c>
      <c r="K14" s="57">
        <v>357.16631507031445</v>
      </c>
      <c r="L14" s="57">
        <v>482.16507488967534</v>
      </c>
      <c r="M14" s="57">
        <v>373.90307322517651</v>
      </c>
      <c r="N14" s="57">
        <v>282.45676306093287</v>
      </c>
    </row>
    <row r="15" spans="2:14" s="73" customFormat="1" ht="17.100000000000001" customHeight="1">
      <c r="B15" s="168" t="s">
        <v>99</v>
      </c>
      <c r="C15" s="162">
        <v>21.99478395131781</v>
      </c>
      <c r="D15" s="169">
        <v>24.939410892313393</v>
      </c>
      <c r="E15" s="169">
        <v>27.233753307000981</v>
      </c>
      <c r="F15" s="169">
        <v>0.32776358545512002</v>
      </c>
      <c r="G15" s="169">
        <v>-54.013998187502203</v>
      </c>
      <c r="H15" s="169">
        <v>-28.655083350875401</v>
      </c>
      <c r="I15" s="169">
        <v>-1.8512529799111004</v>
      </c>
      <c r="J15" s="169">
        <v>14.6422678116553</v>
      </c>
      <c r="K15" s="169">
        <v>23.507589561800103</v>
      </c>
      <c r="L15" s="169">
        <v>-58.272111966194601</v>
      </c>
      <c r="M15" s="169">
        <v>-98.661869554581401</v>
      </c>
      <c r="N15" s="169">
        <v>65.413350058125502</v>
      </c>
    </row>
    <row r="16" spans="2:14" s="73" customFormat="1" ht="17.100000000000001" customHeight="1">
      <c r="B16" s="55" t="s">
        <v>111</v>
      </c>
      <c r="C16" s="158">
        <v>250.36673344133135</v>
      </c>
      <c r="D16" s="57">
        <v>352.23185256978508</v>
      </c>
      <c r="E16" s="57">
        <v>407.2053442013322</v>
      </c>
      <c r="F16" s="57">
        <v>471.37770344592593</v>
      </c>
      <c r="G16" s="57">
        <v>461.12426619607879</v>
      </c>
      <c r="H16" s="57">
        <v>458.36316741513008</v>
      </c>
      <c r="I16" s="57">
        <v>542.91986278674199</v>
      </c>
      <c r="J16" s="57">
        <v>333.66536727494855</v>
      </c>
      <c r="K16" s="57">
        <v>333.65872550851435</v>
      </c>
      <c r="L16" s="57">
        <v>540.43718685586998</v>
      </c>
      <c r="M16" s="57">
        <v>472.56494277975793</v>
      </c>
      <c r="N16" s="57">
        <v>217.04341300280737</v>
      </c>
    </row>
    <row r="17" spans="2:14" s="73" customFormat="1" ht="17.100000000000001" customHeight="1">
      <c r="B17" s="168" t="s">
        <v>21</v>
      </c>
      <c r="C17" s="162">
        <v>73.231020333359922</v>
      </c>
      <c r="D17" s="169">
        <v>87.690387838363947</v>
      </c>
      <c r="E17" s="169">
        <v>99.835946011663665</v>
      </c>
      <c r="F17" s="169">
        <v>121.2145513570534</v>
      </c>
      <c r="G17" s="169">
        <v>30.573851273262022</v>
      </c>
      <c r="H17" s="169">
        <v>110.92635779374227</v>
      </c>
      <c r="I17" s="169">
        <v>116.36291668297891</v>
      </c>
      <c r="J17" s="169">
        <v>86.9640893661918</v>
      </c>
      <c r="K17" s="169">
        <v>91.161102404878022</v>
      </c>
      <c r="L17" s="169">
        <v>115.19532012775301</v>
      </c>
      <c r="M17" s="169">
        <v>113.71557126579029</v>
      </c>
      <c r="N17" s="169">
        <v>44.734325906611502</v>
      </c>
    </row>
    <row r="18" spans="2:14" s="73" customFormat="1" ht="17.100000000000001" customHeight="1">
      <c r="B18" s="55" t="s">
        <v>123</v>
      </c>
      <c r="C18" s="158">
        <v>177.13571310797141</v>
      </c>
      <c r="D18" s="57">
        <v>264.54146473142112</v>
      </c>
      <c r="E18" s="57">
        <v>307.36939818966852</v>
      </c>
      <c r="F18" s="57">
        <v>350.16315208887255</v>
      </c>
      <c r="G18" s="57">
        <v>430.5504149228168</v>
      </c>
      <c r="H18" s="57">
        <v>347.43680962138779</v>
      </c>
      <c r="I18" s="57">
        <v>426.5569461037631</v>
      </c>
      <c r="J18" s="57">
        <v>246.70127790875677</v>
      </c>
      <c r="K18" s="57">
        <v>242.49762310363633</v>
      </c>
      <c r="L18" s="57">
        <v>425.24186672811697</v>
      </c>
      <c r="M18" s="57">
        <v>358.84937151396764</v>
      </c>
      <c r="N18" s="57">
        <v>172.30908709619587</v>
      </c>
    </row>
    <row r="19" spans="2:14" s="73" customFormat="1" ht="17.100000000000001" customHeight="1"/>
    <row r="20" spans="2:14" s="73" customFormat="1" ht="17.100000000000001" customHeight="1">
      <c r="B20" s="33" t="s">
        <v>50</v>
      </c>
      <c r="C20" s="84">
        <v>0.668228334400081</v>
      </c>
      <c r="D20" s="153">
        <v>0.53515885923759843</v>
      </c>
      <c r="E20" s="153">
        <v>0.48751350754436829</v>
      </c>
      <c r="F20" s="153">
        <v>0.46254371845970838</v>
      </c>
      <c r="G20" s="153">
        <v>0.5256336596308292</v>
      </c>
      <c r="H20" s="153">
        <v>0.47727159006884751</v>
      </c>
      <c r="I20" s="153">
        <v>0.37015660382699261</v>
      </c>
      <c r="J20" s="153">
        <v>0.57974750446690348</v>
      </c>
      <c r="K20" s="153">
        <v>0.56283746923145495</v>
      </c>
      <c r="L20" s="153">
        <v>0.45515069946079439</v>
      </c>
      <c r="M20" s="153">
        <v>0.51780489567059007</v>
      </c>
      <c r="N20" s="153">
        <v>0.63229575600820442</v>
      </c>
    </row>
    <row r="21" spans="2:14" s="73" customFormat="1" ht="17.100000000000001" customHeight="1">
      <c r="B21" s="41" t="s">
        <v>117</v>
      </c>
      <c r="C21" s="161">
        <v>8</v>
      </c>
      <c r="D21" s="40">
        <v>18.649999999999999</v>
      </c>
      <c r="E21" s="40">
        <v>-0.11</v>
      </c>
      <c r="F21" s="40">
        <v>-5.05</v>
      </c>
      <c r="G21" s="40">
        <v>-26.98</v>
      </c>
      <c r="H21" s="40">
        <v>-4.13</v>
      </c>
      <c r="I21" s="40">
        <v>-0.28000000000000003</v>
      </c>
      <c r="J21" s="40">
        <v>10.81</v>
      </c>
      <c r="K21" s="40">
        <v>13.07</v>
      </c>
      <c r="L21" s="40">
        <v>-21.65</v>
      </c>
      <c r="M21" s="40">
        <v>-44.19</v>
      </c>
      <c r="N21" s="40">
        <v>37.340000000000003</v>
      </c>
    </row>
    <row r="22" spans="2:14" s="73" customFormat="1" ht="17.100000000000001" customHeight="1"/>
    <row r="23" spans="2:14" ht="17.100000000000001" customHeight="1">
      <c r="B23" s="16" t="s">
        <v>148</v>
      </c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s="212" customFormat="1" ht="17.100000000000001" customHeight="1">
      <c r="B24" s="187"/>
      <c r="C24" s="188"/>
      <c r="D24" s="188"/>
      <c r="E24" s="191"/>
      <c r="F24" s="191"/>
      <c r="G24" s="98"/>
      <c r="H24" s="98"/>
      <c r="I24" s="98"/>
      <c r="J24" s="98"/>
      <c r="K24" s="98"/>
      <c r="L24" s="98"/>
      <c r="M24" s="98"/>
      <c r="N24" s="98"/>
    </row>
    <row r="25" spans="2:14" s="73" customFormat="1" ht="11.25">
      <c r="B25" s="228"/>
      <c r="C25" s="37" t="s">
        <v>236</v>
      </c>
      <c r="D25" s="37" t="s">
        <v>237</v>
      </c>
      <c r="E25" s="37" t="s">
        <v>238</v>
      </c>
      <c r="F25" s="37" t="s">
        <v>239</v>
      </c>
      <c r="G25" s="37" t="s">
        <v>240</v>
      </c>
      <c r="H25" s="37" t="s">
        <v>241</v>
      </c>
      <c r="I25" s="37" t="s">
        <v>242</v>
      </c>
      <c r="J25" s="37" t="s">
        <v>243</v>
      </c>
      <c r="K25" s="37" t="s">
        <v>244</v>
      </c>
      <c r="L25" s="37" t="s">
        <v>245</v>
      </c>
      <c r="M25" s="37" t="s">
        <v>246</v>
      </c>
      <c r="N25" s="37" t="s">
        <v>247</v>
      </c>
    </row>
    <row r="26" spans="2:14" s="73" customFormat="1" ht="17.100000000000001" customHeight="1">
      <c r="B26" s="42" t="s">
        <v>94</v>
      </c>
      <c r="C26" s="170">
        <v>75.62015061460589</v>
      </c>
      <c r="D26" s="43">
        <v>87.546850760248901</v>
      </c>
      <c r="E26" s="43">
        <v>82.69661061122541</v>
      </c>
      <c r="F26" s="43">
        <v>83.9590775969764</v>
      </c>
      <c r="G26" s="43">
        <v>77.744039715147508</v>
      </c>
      <c r="H26" s="43">
        <v>81.724974079930604</v>
      </c>
      <c r="I26" s="43">
        <v>81.828333960010497</v>
      </c>
      <c r="J26" s="43">
        <v>82.561272399031097</v>
      </c>
      <c r="K26" s="43">
        <v>77.709959696354801</v>
      </c>
      <c r="L26" s="43">
        <v>94.669753386214992</v>
      </c>
      <c r="M26" s="43">
        <v>90.80461546777201</v>
      </c>
      <c r="N26" s="43">
        <v>87.256955720862507</v>
      </c>
    </row>
    <row r="27" spans="2:14" s="73" customFormat="1" ht="17.100000000000001" customHeight="1">
      <c r="B27" s="237" t="s">
        <v>202</v>
      </c>
      <c r="C27" s="185">
        <v>61.286596187652009</v>
      </c>
      <c r="D27" s="44">
        <v>64.759393162993987</v>
      </c>
      <c r="E27" s="44">
        <v>64.61937924073365</v>
      </c>
      <c r="F27" s="44">
        <v>63.866764619285924</v>
      </c>
      <c r="G27" s="44">
        <v>63.309199904313502</v>
      </c>
      <c r="H27" s="44">
        <v>65.637882394240293</v>
      </c>
      <c r="I27" s="44">
        <v>65.249170618175995</v>
      </c>
      <c r="J27" s="44">
        <v>64.905000004951404</v>
      </c>
      <c r="K27" s="44">
        <v>64.534547428594394</v>
      </c>
      <c r="L27" s="44">
        <v>67.219598958694689</v>
      </c>
      <c r="M27" s="44">
        <v>65.443733338213306</v>
      </c>
      <c r="N27" s="44">
        <v>64.029841571749728</v>
      </c>
    </row>
    <row r="28" spans="2:14" s="73" customFormat="1" ht="17.100000000000001" customHeight="1">
      <c r="B28" s="42" t="s">
        <v>40</v>
      </c>
      <c r="C28" s="170">
        <v>55.801327068373702</v>
      </c>
      <c r="D28" s="43">
        <v>57.487942378417003</v>
      </c>
      <c r="E28" s="43">
        <v>54.057475798675</v>
      </c>
      <c r="F28" s="43">
        <v>56.878601658981502</v>
      </c>
      <c r="G28" s="43">
        <v>57.977034929093001</v>
      </c>
      <c r="H28" s="43">
        <v>57.339143704081998</v>
      </c>
      <c r="I28" s="43">
        <v>56.944539579213405</v>
      </c>
      <c r="J28" s="43">
        <v>59.1922439876097</v>
      </c>
      <c r="K28" s="43">
        <v>60.5630148349736</v>
      </c>
      <c r="L28" s="43">
        <v>73.861223606485993</v>
      </c>
      <c r="M28" s="43">
        <v>68.407733556314696</v>
      </c>
      <c r="N28" s="43">
        <v>68.260929338459292</v>
      </c>
    </row>
    <row r="29" spans="2:14" s="73" customFormat="1" ht="17.100000000000001" customHeight="1">
      <c r="B29" s="45" t="s">
        <v>200</v>
      </c>
      <c r="C29" s="170">
        <v>87.653816000000006</v>
      </c>
      <c r="D29" s="43">
        <v>89.665382445999995</v>
      </c>
      <c r="E29" s="43">
        <v>91.872400827000007</v>
      </c>
      <c r="F29" s="43">
        <v>89.206197796999987</v>
      </c>
      <c r="G29" s="43">
        <v>79.756321849999978</v>
      </c>
      <c r="H29" s="43">
        <v>75.467123540999992</v>
      </c>
      <c r="I29" s="43">
        <v>77.07286569499999</v>
      </c>
      <c r="J29" s="43">
        <v>77.643171383999984</v>
      </c>
      <c r="K29" s="43">
        <v>73.639548441000017</v>
      </c>
      <c r="L29" s="43">
        <v>75.433586878</v>
      </c>
      <c r="M29" s="43">
        <v>72.245665737000024</v>
      </c>
      <c r="N29" s="43">
        <v>64.957908730000014</v>
      </c>
    </row>
    <row r="30" spans="2:14" s="73" customFormat="1" ht="17.100000000000001" customHeight="1">
      <c r="B30" s="93" t="s">
        <v>209</v>
      </c>
      <c r="C30" s="161" vm="11">
        <v>3997.3000000000015</v>
      </c>
      <c r="D30" s="40" vm="26">
        <v>3918.0500000000015</v>
      </c>
      <c r="E30" s="40" vm="22">
        <v>3836.4399999999996</v>
      </c>
      <c r="F30" s="40" vm="22">
        <v>3794.110000000001</v>
      </c>
      <c r="G30" s="40" vm="2">
        <v>3851.1700000000005</v>
      </c>
      <c r="H30" s="40" vm="3">
        <v>3780.7199999999989</v>
      </c>
      <c r="I30" s="40" vm="8">
        <v>3700.5499999999988</v>
      </c>
      <c r="J30" s="40" vm="8">
        <v>3654.3999999999987</v>
      </c>
      <c r="K30" s="40" vm="10">
        <v>3595.329999999999</v>
      </c>
      <c r="L30" s="40" vm="19">
        <v>3752.62</v>
      </c>
      <c r="M30" s="40" vm="6">
        <v>3798.7799999999997</v>
      </c>
      <c r="N30" s="40" vm="7">
        <v>3829.9799999999996</v>
      </c>
    </row>
  </sheetData>
  <hyperlinks>
    <hyperlink ref="B2" location="'Table of Contents'!A1" display="GO BACK TO TABLE OF CONTENTS" xr:uid="{00000000-0004-0000-0E00-000000000000}"/>
  </hyperlinks>
  <pageMargins left="0.25" right="0.25" top="0.75" bottom="0.75" header="0.3" footer="0.3"/>
  <pageSetup scale="30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B2:N26"/>
  <sheetViews>
    <sheetView showGridLines="0" zoomScaleNormal="100" workbookViewId="0">
      <selection activeCell="B36" sqref="B36"/>
    </sheetView>
  </sheetViews>
  <sheetFormatPr defaultColWidth="9.28515625" defaultRowHeight="12.75"/>
  <cols>
    <col min="1" max="1" width="2.28515625" style="18" customWidth="1"/>
    <col min="2" max="2" width="41.28515625" style="18" customWidth="1"/>
    <col min="3" max="14" width="16" style="18" customWidth="1"/>
    <col min="15" max="16384" width="9.28515625" style="18"/>
  </cols>
  <sheetData>
    <row r="2" spans="2:14" s="4" customFormat="1" ht="17.100000000000001" customHeight="1" thickBot="1">
      <c r="B2" s="143" t="s">
        <v>49</v>
      </c>
    </row>
    <row r="3" spans="2:14" s="4" customFormat="1" ht="17.100000000000001" customHeight="1">
      <c r="B3" s="5"/>
    </row>
    <row r="4" spans="2:14" ht="17.100000000000001" customHeight="1">
      <c r="B4" s="15" t="s">
        <v>143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14" s="212" customFormat="1" ht="17.100000000000001" customHeight="1">
      <c r="B5" s="203"/>
      <c r="C5" s="203"/>
      <c r="D5" s="203"/>
      <c r="E5" s="203"/>
      <c r="F5" s="203"/>
      <c r="G5" s="98"/>
      <c r="H5" s="98"/>
      <c r="I5" s="98"/>
      <c r="J5" s="98"/>
      <c r="K5" s="98"/>
      <c r="L5" s="98"/>
      <c r="M5" s="98"/>
      <c r="N5" s="98"/>
    </row>
    <row r="6" spans="2:14" s="73" customFormat="1" ht="17.100000000000001" customHeight="1">
      <c r="B6" s="36" t="s">
        <v>53</v>
      </c>
      <c r="C6" s="37" t="s">
        <v>224</v>
      </c>
      <c r="D6" s="37" t="s">
        <v>225</v>
      </c>
      <c r="E6" s="37" t="s">
        <v>226</v>
      </c>
      <c r="F6" s="37" t="s">
        <v>227</v>
      </c>
      <c r="G6" s="37" t="s">
        <v>228</v>
      </c>
      <c r="H6" s="37" t="s">
        <v>229</v>
      </c>
      <c r="I6" s="37" t="s">
        <v>230</v>
      </c>
      <c r="J6" s="37" t="s">
        <v>231</v>
      </c>
      <c r="K6" s="37" t="s">
        <v>232</v>
      </c>
      <c r="L6" s="37" t="s">
        <v>233</v>
      </c>
      <c r="M6" s="37" t="s">
        <v>234</v>
      </c>
      <c r="N6" s="37" t="s">
        <v>235</v>
      </c>
    </row>
    <row r="7" spans="2:14" s="73" customFormat="1" ht="17.100000000000001" customHeight="1">
      <c r="B7" s="38" t="s">
        <v>0</v>
      </c>
      <c r="C7" s="157">
        <v>107.12573630855989</v>
      </c>
      <c r="D7" s="39">
        <v>41.835160165529729</v>
      </c>
      <c r="E7" s="39">
        <v>-69.30117600450194</v>
      </c>
      <c r="F7" s="39">
        <v>-50.337239171028017</v>
      </c>
      <c r="G7" s="39">
        <v>-89.801090678449867</v>
      </c>
      <c r="H7" s="39">
        <v>-41.311682446519853</v>
      </c>
      <c r="I7" s="39">
        <v>-36.101153621488216</v>
      </c>
      <c r="J7" s="39">
        <v>9.652677423168063</v>
      </c>
      <c r="K7" s="39">
        <v>9.1685269276632084</v>
      </c>
      <c r="L7" s="39">
        <v>-91.721400251266047</v>
      </c>
      <c r="M7" s="39">
        <v>-83.21882755993802</v>
      </c>
      <c r="N7" s="39">
        <v>4.9900228336210253</v>
      </c>
    </row>
    <row r="8" spans="2:14" s="73" customFormat="1" ht="17.100000000000001" customHeight="1">
      <c r="B8" s="38" t="s">
        <v>17</v>
      </c>
      <c r="C8" s="157">
        <v>-6.9046225877597971</v>
      </c>
      <c r="D8" s="39">
        <v>-5.8855407615024626</v>
      </c>
      <c r="E8" s="39">
        <v>-4.0015798505316402</v>
      </c>
      <c r="F8" s="39">
        <v>-7.2960942522526997</v>
      </c>
      <c r="G8" s="39">
        <v>-5.0481396296249024</v>
      </c>
      <c r="H8" s="39">
        <v>-7.5653617933645876</v>
      </c>
      <c r="I8" s="39">
        <v>-8.1703365315298324</v>
      </c>
      <c r="J8" s="39">
        <v>-8.0498705087712796</v>
      </c>
      <c r="K8" s="39">
        <v>-6.7676267370373795</v>
      </c>
      <c r="L8" s="39">
        <v>-5.6509921794376661</v>
      </c>
      <c r="M8" s="39">
        <v>-5.8402432150338717</v>
      </c>
      <c r="N8" s="39">
        <v>-6.8711718617820798</v>
      </c>
    </row>
    <row r="9" spans="2:14" s="73" customFormat="1" ht="17.100000000000001" customHeight="1">
      <c r="B9" s="164" t="s">
        <v>51</v>
      </c>
      <c r="C9" s="159">
        <v>-55.292934244620497</v>
      </c>
      <c r="D9" s="165">
        <v>13.411677175432871</v>
      </c>
      <c r="E9" s="165">
        <v>30.991767290611577</v>
      </c>
      <c r="F9" s="165">
        <v>9.2514871931027187</v>
      </c>
      <c r="G9" s="165">
        <v>-112.45844279992505</v>
      </c>
      <c r="H9" s="165">
        <v>38.804259870594564</v>
      </c>
      <c r="I9" s="165">
        <v>-8.3102077406790897</v>
      </c>
      <c r="J9" s="165">
        <v>-37.159276227219728</v>
      </c>
      <c r="K9" s="165">
        <v>-287.33678335831775</v>
      </c>
      <c r="L9" s="165">
        <v>133.8329707101968</v>
      </c>
      <c r="M9" s="165">
        <v>64.748192037278812</v>
      </c>
      <c r="N9" s="165">
        <v>59.038481458513019</v>
      </c>
    </row>
    <row r="10" spans="2:14" s="73" customFormat="1" ht="17.100000000000001" customHeight="1">
      <c r="B10" s="163" t="s">
        <v>1</v>
      </c>
      <c r="C10" s="158">
        <v>44.928179476179601</v>
      </c>
      <c r="D10" s="57">
        <v>49.361296579460138</v>
      </c>
      <c r="E10" s="57">
        <v>-42.310988564422004</v>
      </c>
      <c r="F10" s="57">
        <v>-48.381846230177999</v>
      </c>
      <c r="G10" s="57">
        <v>-207.30767310799982</v>
      </c>
      <c r="H10" s="57">
        <v>-10.072784369289877</v>
      </c>
      <c r="I10" s="57">
        <v>-52.58169789369714</v>
      </c>
      <c r="J10" s="57">
        <v>-35.556469312822941</v>
      </c>
      <c r="K10" s="57">
        <v>-284.93588316769194</v>
      </c>
      <c r="L10" s="57">
        <v>36.460578279493092</v>
      </c>
      <c r="M10" s="57">
        <v>-24.310878737693074</v>
      </c>
      <c r="N10" s="57">
        <v>57.157332430351971</v>
      </c>
    </row>
    <row r="11" spans="2:14" s="73" customFormat="1" ht="17.100000000000001" customHeight="1">
      <c r="B11" s="38" t="s">
        <v>20</v>
      </c>
      <c r="C11" s="157">
        <v>319.17304847483285</v>
      </c>
      <c r="D11" s="39">
        <v>314.73768259610392</v>
      </c>
      <c r="E11" s="39">
        <v>280.60152869721207</v>
      </c>
      <c r="F11" s="39">
        <v>277.261740230241</v>
      </c>
      <c r="G11" s="39">
        <v>270.06564986586386</v>
      </c>
      <c r="H11" s="39">
        <v>257.98577232361197</v>
      </c>
      <c r="I11" s="39">
        <v>250.87428921336195</v>
      </c>
      <c r="J11" s="39">
        <v>248.15839373116202</v>
      </c>
      <c r="K11" s="39">
        <v>264.85513417760302</v>
      </c>
      <c r="L11" s="39">
        <v>246.15936770315699</v>
      </c>
      <c r="M11" s="39">
        <v>255.00312216419201</v>
      </c>
      <c r="N11" s="39">
        <v>238.029295685688</v>
      </c>
    </row>
    <row r="12" spans="2:14" s="73" customFormat="1" ht="17.100000000000001" customHeight="1">
      <c r="B12" s="164" t="s">
        <v>37</v>
      </c>
      <c r="C12" s="159">
        <v>-237.29091357858047</v>
      </c>
      <c r="D12" s="165">
        <v>-286.14716301120711</v>
      </c>
      <c r="E12" s="165">
        <v>-262.8882769562847</v>
      </c>
      <c r="F12" s="165">
        <v>-283.32218351096077</v>
      </c>
      <c r="G12" s="165">
        <v>-228.71670886464557</v>
      </c>
      <c r="H12" s="165">
        <v>-303.39049791761539</v>
      </c>
      <c r="I12" s="165">
        <v>-239.86957822429633</v>
      </c>
      <c r="J12" s="165">
        <v>-240.48686912442403</v>
      </c>
      <c r="K12" s="165">
        <v>-290.53180153819784</v>
      </c>
      <c r="L12" s="165">
        <v>-344.14063662872877</v>
      </c>
      <c r="M12" s="165">
        <v>-235.28033938849831</v>
      </c>
      <c r="N12" s="165">
        <v>-123.44542004560891</v>
      </c>
    </row>
    <row r="13" spans="2:14" s="73" customFormat="1" ht="17.100000000000001" customHeight="1">
      <c r="B13" s="166" t="s">
        <v>2</v>
      </c>
      <c r="C13" s="160">
        <v>81.882134896252381</v>
      </c>
      <c r="D13" s="167">
        <v>28.590519584896811</v>
      </c>
      <c r="E13" s="167">
        <v>17.713251740927401</v>
      </c>
      <c r="F13" s="167">
        <v>-6.0604432807197508</v>
      </c>
      <c r="G13" s="167">
        <v>41.348941001218293</v>
      </c>
      <c r="H13" s="167">
        <v>-45.404725594003409</v>
      </c>
      <c r="I13" s="167">
        <v>11.004710989065629</v>
      </c>
      <c r="J13" s="167">
        <v>7.6715246067379903</v>
      </c>
      <c r="K13" s="167">
        <v>-25.676667360594834</v>
      </c>
      <c r="L13" s="167">
        <v>-97.981268925571783</v>
      </c>
      <c r="M13" s="167">
        <v>19.722782775693688</v>
      </c>
      <c r="N13" s="167">
        <v>114.58387564007909</v>
      </c>
    </row>
    <row r="14" spans="2:14" s="73" customFormat="1" ht="17.100000000000001" customHeight="1">
      <c r="B14" s="229" t="s">
        <v>38</v>
      </c>
      <c r="C14" s="158">
        <v>-36.953955420072781</v>
      </c>
      <c r="D14" s="57">
        <v>20.770776994563327</v>
      </c>
      <c r="E14" s="57">
        <v>-60.024240305349409</v>
      </c>
      <c r="F14" s="57">
        <v>-42.321402949458246</v>
      </c>
      <c r="G14" s="57">
        <v>-248.65661410921811</v>
      </c>
      <c r="H14" s="57">
        <v>35.331941224713532</v>
      </c>
      <c r="I14" s="57">
        <v>-63.586408882762768</v>
      </c>
      <c r="J14" s="57">
        <v>-43.22799391956093</v>
      </c>
      <c r="K14" s="57">
        <v>-259.25921580709712</v>
      </c>
      <c r="L14" s="57">
        <v>134.44184720506487</v>
      </c>
      <c r="M14" s="57">
        <v>-44.033661513386761</v>
      </c>
      <c r="N14" s="57">
        <v>-57.426543209727114</v>
      </c>
    </row>
    <row r="15" spans="2:14" s="73" customFormat="1" ht="17.100000000000001" customHeight="1">
      <c r="B15" s="168" t="s">
        <v>99</v>
      </c>
      <c r="C15" s="162">
        <v>0.2261489635467</v>
      </c>
      <c r="D15" s="169">
        <v>-1.188342</v>
      </c>
      <c r="E15" s="169">
        <v>-0.411611</v>
      </c>
      <c r="F15" s="169">
        <v>-0.153526</v>
      </c>
      <c r="G15" s="169">
        <v>1.04436955221919</v>
      </c>
      <c r="H15" s="169">
        <v>-0.26722332945733007</v>
      </c>
      <c r="I15" s="169">
        <v>1.0722669105706</v>
      </c>
      <c r="J15" s="169">
        <v>-0.80630653642464001</v>
      </c>
      <c r="K15" s="169">
        <v>1.4035021977070596</v>
      </c>
      <c r="L15" s="169">
        <v>9.8801695686760116E-2</v>
      </c>
      <c r="M15" s="169">
        <v>2.7912888133262497</v>
      </c>
      <c r="N15" s="169">
        <v>0.48103666576224002</v>
      </c>
    </row>
    <row r="16" spans="2:14" s="73" customFormat="1" ht="17.100000000000001" customHeight="1">
      <c r="B16" s="55" t="s">
        <v>111</v>
      </c>
      <c r="C16" s="158">
        <v>-37.180104383619479</v>
      </c>
      <c r="D16" s="57">
        <v>21.959118994563326</v>
      </c>
      <c r="E16" s="57">
        <v>-59.612629305349408</v>
      </c>
      <c r="F16" s="57">
        <v>-42.167876949458247</v>
      </c>
      <c r="G16" s="57">
        <v>-249.70098366143731</v>
      </c>
      <c r="H16" s="57">
        <v>35.599164554170862</v>
      </c>
      <c r="I16" s="57">
        <v>-64.658675793333373</v>
      </c>
      <c r="J16" s="57">
        <v>-42.421687383136288</v>
      </c>
      <c r="K16" s="57">
        <v>-260.66271800480416</v>
      </c>
      <c r="L16" s="57">
        <v>134.3430455093781</v>
      </c>
      <c r="M16" s="57">
        <v>-46.824950326713008</v>
      </c>
      <c r="N16" s="57">
        <v>-57.907579875489354</v>
      </c>
    </row>
    <row r="17" spans="2:14" s="73" customFormat="1" ht="17.100000000000001" customHeight="1">
      <c r="B17" s="168" t="s">
        <v>21</v>
      </c>
      <c r="C17" s="162">
        <v>28.096114219379899</v>
      </c>
      <c r="D17" s="169">
        <v>21.416345101613047</v>
      </c>
      <c r="E17" s="169">
        <v>16.633317106244952</v>
      </c>
      <c r="F17" s="169">
        <v>7.7842051238280234</v>
      </c>
      <c r="G17" s="169">
        <v>-53.472392921352089</v>
      </c>
      <c r="H17" s="169">
        <v>11.076675152691065</v>
      </c>
      <c r="I17" s="169">
        <v>-1.660440409160048</v>
      </c>
      <c r="J17" s="169">
        <v>-0.99254595530697698</v>
      </c>
      <c r="K17" s="169">
        <v>-63.71644192434799</v>
      </c>
      <c r="L17" s="169">
        <v>16.067695988594995</v>
      </c>
      <c r="M17" s="169">
        <v>-14.397626673528602</v>
      </c>
      <c r="N17" s="169">
        <v>-31.03279555948841</v>
      </c>
    </row>
    <row r="18" spans="2:14" s="73" customFormat="1" ht="17.100000000000001" customHeight="1">
      <c r="B18" s="55" t="s">
        <v>123</v>
      </c>
      <c r="C18" s="158">
        <v>-65.276218602999379</v>
      </c>
      <c r="D18" s="57">
        <v>0.54277389295027945</v>
      </c>
      <c r="E18" s="57">
        <v>-76.24594641159436</v>
      </c>
      <c r="F18" s="57">
        <v>-49.95208207328627</v>
      </c>
      <c r="G18" s="57">
        <v>-196.22859074008522</v>
      </c>
      <c r="H18" s="57">
        <v>24.522489401479795</v>
      </c>
      <c r="I18" s="57">
        <v>-62.998235384173327</v>
      </c>
      <c r="J18" s="57">
        <v>-41.429141427829308</v>
      </c>
      <c r="K18" s="57">
        <v>-196.94627608045619</v>
      </c>
      <c r="L18" s="57">
        <v>118.27534952078311</v>
      </c>
      <c r="M18" s="57">
        <v>-32.427323653184402</v>
      </c>
      <c r="N18" s="57">
        <v>-26.874784316000945</v>
      </c>
    </row>
    <row r="19" spans="2:14" s="73" customFormat="1" ht="17.100000000000001" customHeight="1"/>
    <row r="20" spans="2:14" ht="17.100000000000001" customHeight="1">
      <c r="B20" s="16" t="s">
        <v>149</v>
      </c>
      <c r="C20" s="13"/>
      <c r="D20" s="13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s="212" customFormat="1" ht="17.100000000000001" customHeight="1">
      <c r="B21" s="187"/>
      <c r="C21" s="187"/>
      <c r="D21" s="187"/>
      <c r="E21" s="186"/>
      <c r="F21" s="186"/>
      <c r="G21" s="98"/>
      <c r="H21" s="98"/>
      <c r="I21" s="98"/>
      <c r="J21" s="98"/>
      <c r="K21" s="98"/>
      <c r="L21" s="98"/>
      <c r="M21" s="98"/>
      <c r="N21" s="98"/>
    </row>
    <row r="22" spans="2:14" s="73" customFormat="1" ht="11.25">
      <c r="B22" s="228"/>
      <c r="C22" s="37" t="s">
        <v>236</v>
      </c>
      <c r="D22" s="37" t="s">
        <v>237</v>
      </c>
      <c r="E22" s="37" t="s">
        <v>238</v>
      </c>
      <c r="F22" s="37" t="s">
        <v>239</v>
      </c>
      <c r="G22" s="37" t="s">
        <v>240</v>
      </c>
      <c r="H22" s="37" t="s">
        <v>241</v>
      </c>
      <c r="I22" s="37" t="s">
        <v>242</v>
      </c>
      <c r="J22" s="37" t="s">
        <v>243</v>
      </c>
      <c r="K22" s="37" t="s">
        <v>244</v>
      </c>
      <c r="L22" s="37" t="s">
        <v>245</v>
      </c>
      <c r="M22" s="37" t="s">
        <v>246</v>
      </c>
      <c r="N22" s="37" t="s">
        <v>247</v>
      </c>
    </row>
    <row r="23" spans="2:14" s="73" customFormat="1" ht="17.100000000000001" customHeight="1">
      <c r="B23" s="41" t="s">
        <v>94</v>
      </c>
      <c r="C23" s="170">
        <v>-4.2421264796378901</v>
      </c>
      <c r="D23" s="43">
        <v>-4.4311372758003706</v>
      </c>
      <c r="E23" s="43">
        <v>-6.3003954981295607</v>
      </c>
      <c r="F23" s="43">
        <v>-5.2017672471609497</v>
      </c>
      <c r="G23" s="43">
        <v>-5.2474084473695299</v>
      </c>
      <c r="H23" s="43">
        <v>-8.4042404088517912</v>
      </c>
      <c r="I23" s="43">
        <v>-7.4471433721610296</v>
      </c>
      <c r="J23" s="43">
        <v>-7.63842815765602</v>
      </c>
      <c r="K23" s="43">
        <v>-8.54535576220694</v>
      </c>
      <c r="L23" s="43">
        <v>-8.5198412340464493</v>
      </c>
      <c r="M23" s="43">
        <v>-4.5375316619752795</v>
      </c>
      <c r="N23" s="43">
        <v>-0.75795955227216194</v>
      </c>
    </row>
    <row r="24" spans="2:14" s="73" customFormat="1" ht="17.100000000000001" customHeight="1">
      <c r="B24" s="92" t="s">
        <v>109</v>
      </c>
      <c r="C24" s="170">
        <v>7.1075331126660206</v>
      </c>
      <c r="D24" s="43">
        <v>16.6317081768522</v>
      </c>
      <c r="E24" s="43">
        <v>16.158979550377399</v>
      </c>
      <c r="F24" s="43">
        <v>16.7163607004921</v>
      </c>
      <c r="G24" s="43">
        <v>5.8349408427614895</v>
      </c>
      <c r="H24" s="43">
        <v>16.267119154010299</v>
      </c>
      <c r="I24" s="43">
        <v>14.689194562127399</v>
      </c>
      <c r="J24" s="43">
        <v>15.773124616634899</v>
      </c>
      <c r="K24" s="43">
        <v>6.9784748790989299</v>
      </c>
      <c r="L24" s="43">
        <v>14.9435168357201</v>
      </c>
      <c r="M24" s="43">
        <v>13.4751936641131</v>
      </c>
      <c r="N24" s="43">
        <v>13.3262570527782</v>
      </c>
    </row>
    <row r="25" spans="2:14" s="73" customFormat="1" ht="17.100000000000001" customHeight="1">
      <c r="B25" s="45" t="s">
        <v>200</v>
      </c>
      <c r="C25" s="170">
        <v>3.0152009999999998</v>
      </c>
      <c r="D25" s="43">
        <v>3.286177415999997</v>
      </c>
      <c r="E25" s="43">
        <v>3.6350241669999965</v>
      </c>
      <c r="F25" s="43">
        <v>3.5730629209999965</v>
      </c>
      <c r="G25" s="43">
        <v>10.040585789</v>
      </c>
      <c r="H25" s="43">
        <v>10.732996965</v>
      </c>
      <c r="I25" s="43">
        <v>7.1561708429999999</v>
      </c>
      <c r="J25" s="43">
        <v>4.3281401810000002</v>
      </c>
      <c r="K25" s="43">
        <v>4.733120547000004</v>
      </c>
      <c r="L25" s="43">
        <v>5.0214670390000036</v>
      </c>
      <c r="M25" s="43">
        <v>4.7603983790000033</v>
      </c>
      <c r="N25" s="43">
        <v>9.7759277770000033</v>
      </c>
    </row>
    <row r="26" spans="2:14" s="73" customFormat="1" ht="17.100000000000001" customHeight="1">
      <c r="B26" s="93" t="s">
        <v>209</v>
      </c>
      <c r="C26" s="161" vm="11">
        <v>10408.060000000001</v>
      </c>
      <c r="D26" s="40" vm="30">
        <v>10111.530000000001</v>
      </c>
      <c r="E26" s="40" vm="14">
        <v>9861.7800000000007</v>
      </c>
      <c r="F26" s="40" vm="12">
        <v>9643.6500000000015</v>
      </c>
      <c r="G26" s="40" vm="30">
        <v>9539.2399999999961</v>
      </c>
      <c r="H26" s="40" vm="14">
        <v>9357.2199999999975</v>
      </c>
      <c r="I26" s="40" vm="12">
        <v>9223.989999999998</v>
      </c>
      <c r="J26" s="40" vm="31">
        <v>9168.619999999999</v>
      </c>
      <c r="K26" s="40" vm="30">
        <v>9082.0199999999986</v>
      </c>
      <c r="L26" s="40" vm="29">
        <v>9031.9199999999983</v>
      </c>
      <c r="M26" s="40" vm="12">
        <v>8888.7999999999993</v>
      </c>
      <c r="N26" s="40" vm="38">
        <v>8760.5499999999993</v>
      </c>
    </row>
  </sheetData>
  <hyperlinks>
    <hyperlink ref="B2" location="'Table of Contents'!A1" display="GO BACK TO TABLE OF CONTENTS" xr:uid="{00000000-0004-0000-0F00-000000000000}"/>
  </hyperlinks>
  <pageMargins left="0.25" right="0.25" top="0.75" bottom="0.75" header="0.3" footer="0.3"/>
  <pageSetup scale="30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CCFF"/>
    <pageSetUpPr fitToPage="1"/>
  </sheetPr>
  <dimension ref="B2:N16"/>
  <sheetViews>
    <sheetView showGridLines="0" zoomScaleNormal="100" workbookViewId="0">
      <selection activeCell="E46" sqref="E46"/>
    </sheetView>
  </sheetViews>
  <sheetFormatPr defaultRowHeight="12.75"/>
  <cols>
    <col min="1" max="1" width="1.7109375" customWidth="1"/>
    <col min="2" max="2" width="32.5703125" bestFit="1" customWidth="1"/>
    <col min="3" max="4" width="9.28515625" customWidth="1"/>
    <col min="5" max="5" width="9" customWidth="1"/>
    <col min="6" max="6" width="9.28515625" customWidth="1"/>
    <col min="7" max="7" width="9.28515625"/>
    <col min="15" max="15" width="2.140625" customWidth="1"/>
  </cols>
  <sheetData>
    <row r="2" spans="2:14" ht="17.100000000000001" customHeight="1" thickBot="1">
      <c r="B2" s="143" t="s">
        <v>49</v>
      </c>
      <c r="C2" s="24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4" ht="17.100000000000001" customHeight="1">
      <c r="B3" s="24"/>
      <c r="C3" s="24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2:14" ht="17.100000000000001" customHeight="1">
      <c r="B4" s="15" t="s">
        <v>81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s="72" customFormat="1" ht="17.100000000000001" customHeight="1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2:14" s="231" customFormat="1" ht="17.100000000000001" customHeight="1">
      <c r="B6" s="95" t="s">
        <v>82</v>
      </c>
      <c r="C6" s="142" t="s">
        <v>224</v>
      </c>
      <c r="D6" s="142" t="s">
        <v>225</v>
      </c>
      <c r="E6" s="142" t="s">
        <v>226</v>
      </c>
      <c r="F6" s="142" t="s">
        <v>227</v>
      </c>
      <c r="G6" s="96" t="s">
        <v>228</v>
      </c>
      <c r="H6" s="96" t="s">
        <v>229</v>
      </c>
      <c r="I6" s="96" t="s">
        <v>230</v>
      </c>
      <c r="J6" s="96" t="s">
        <v>231</v>
      </c>
      <c r="K6" s="96" t="s">
        <v>232</v>
      </c>
      <c r="L6" s="96" t="s">
        <v>233</v>
      </c>
      <c r="M6" s="96" t="s">
        <v>234</v>
      </c>
      <c r="N6" s="96" t="s">
        <v>235</v>
      </c>
    </row>
    <row r="7" spans="2:14" s="72" customFormat="1" ht="17.100000000000001" customHeight="1">
      <c r="B7" s="97" t="s">
        <v>83</v>
      </c>
      <c r="C7" s="161">
        <v>-2.6684198969105504</v>
      </c>
      <c r="D7" s="94">
        <v>-11.834982434144665</v>
      </c>
      <c r="E7" s="94">
        <v>-1.3718791617807857</v>
      </c>
      <c r="F7" s="94">
        <v>-3.6064640655360871</v>
      </c>
      <c r="G7" s="94">
        <v>1.6550265361938981</v>
      </c>
      <c r="H7" s="94">
        <v>7.3853666622578986</v>
      </c>
      <c r="I7" s="94">
        <v>-6.4343136855673361E-2</v>
      </c>
      <c r="J7" s="94">
        <v>0.85264625861817034</v>
      </c>
      <c r="K7" s="94">
        <v>-10.800130901166975</v>
      </c>
      <c r="L7" s="94">
        <v>8.5626853985470852</v>
      </c>
      <c r="M7" s="94">
        <v>14.21596697448374</v>
      </c>
      <c r="N7" s="94">
        <v>3.3199651116630062</v>
      </c>
    </row>
    <row r="8" spans="2:14" s="72" customFormat="1" ht="17.100000000000001" customHeight="1">
      <c r="B8" s="97" t="s">
        <v>84</v>
      </c>
      <c r="C8" s="161">
        <v>-16.314738678673677</v>
      </c>
      <c r="D8" s="94">
        <v>-52.864811490367245</v>
      </c>
      <c r="E8" s="94">
        <v>-3.3344741579432053</v>
      </c>
      <c r="F8" s="94">
        <v>4.2681448247406912</v>
      </c>
      <c r="G8" s="94">
        <v>-42.152270291479006</v>
      </c>
      <c r="H8" s="94">
        <v>28.687342623719466</v>
      </c>
      <c r="I8" s="94">
        <v>-33.888475028261517</v>
      </c>
      <c r="J8" s="94">
        <v>-32.559075248278006</v>
      </c>
      <c r="K8" s="94">
        <v>47.077868637030697</v>
      </c>
      <c r="L8" s="94">
        <v>-5.929262568508924</v>
      </c>
      <c r="M8" s="94">
        <v>-29.435893731808257</v>
      </c>
      <c r="N8" s="94">
        <v>40.790814300093309</v>
      </c>
    </row>
    <row r="9" spans="2:14" s="72" customFormat="1" ht="17.100000000000001" customHeight="1">
      <c r="B9" s="97" t="s">
        <v>207</v>
      </c>
      <c r="C9" s="161">
        <v>8.0925800607048171</v>
      </c>
      <c r="D9" s="94">
        <v>18.945334115698145</v>
      </c>
      <c r="E9" s="94">
        <v>-9.4730842869972545</v>
      </c>
      <c r="F9" s="94">
        <v>3.2723263437724075</v>
      </c>
      <c r="G9" s="94">
        <v>-36.974154463650393</v>
      </c>
      <c r="H9" s="94">
        <v>-13.87471822539279</v>
      </c>
      <c r="I9" s="94">
        <v>-24.706139758802866</v>
      </c>
      <c r="J9" s="94">
        <v>14.264750505178611</v>
      </c>
      <c r="K9" s="94">
        <v>30.214632047488344</v>
      </c>
      <c r="L9" s="94">
        <v>-9.652845703519457</v>
      </c>
      <c r="M9" s="94">
        <v>-47.131277286458804</v>
      </c>
      <c r="N9" s="94">
        <v>29.420603100102937</v>
      </c>
    </row>
    <row r="10" spans="2:14" s="72" customFormat="1" ht="17.100000000000001" customHeight="1">
      <c r="B10" s="97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2:14" s="72" customFormat="1" ht="17.100000000000001" customHeight="1">
      <c r="B11" s="120" t="s">
        <v>132</v>
      </c>
      <c r="C11" s="161">
        <v>-3.53</v>
      </c>
      <c r="D11" s="94">
        <v>-13.17</v>
      </c>
      <c r="E11" s="94">
        <v>-8.6300000000000008</v>
      </c>
      <c r="F11" s="94">
        <v>-0.48</v>
      </c>
      <c r="G11" s="94">
        <v>-8.76</v>
      </c>
      <c r="H11" s="94">
        <v>2.59</v>
      </c>
      <c r="I11" s="94">
        <v>-13.99</v>
      </c>
      <c r="J11" s="94">
        <v>1.04</v>
      </c>
      <c r="K11" s="94">
        <v>-2.16</v>
      </c>
      <c r="L11" s="94">
        <v>12.24</v>
      </c>
      <c r="M11" s="94">
        <v>7</v>
      </c>
      <c r="N11" s="94">
        <v>1.44</v>
      </c>
    </row>
    <row r="12" spans="2:14" s="72" customFormat="1" ht="17.100000000000001" customHeight="1">
      <c r="B12" s="120" t="s">
        <v>133</v>
      </c>
      <c r="C12" s="161">
        <v>4.66</v>
      </c>
      <c r="D12" s="94">
        <v>1.93</v>
      </c>
      <c r="E12" s="94">
        <v>12.19</v>
      </c>
      <c r="F12" s="94">
        <v>14.96</v>
      </c>
      <c r="G12" s="94">
        <v>9.52</v>
      </c>
      <c r="H12" s="94">
        <v>1.59</v>
      </c>
      <c r="I12" s="94">
        <v>-23.83</v>
      </c>
      <c r="J12" s="94">
        <v>-3.92</v>
      </c>
      <c r="K12" s="94">
        <v>43.89</v>
      </c>
      <c r="L12" s="94">
        <v>15.89</v>
      </c>
      <c r="M12" s="94">
        <v>11.9</v>
      </c>
      <c r="N12" s="94">
        <v>2.14</v>
      </c>
    </row>
    <row r="13" spans="2:14" s="72" customFormat="1" ht="17.100000000000001" customHeight="1">
      <c r="B13" s="120" t="s">
        <v>134</v>
      </c>
      <c r="C13" s="161">
        <v>8</v>
      </c>
      <c r="D13" s="94">
        <v>18.649999999999999</v>
      </c>
      <c r="E13" s="94">
        <v>-0.11</v>
      </c>
      <c r="F13" s="94">
        <v>-5.05</v>
      </c>
      <c r="G13" s="94">
        <v>-26.98</v>
      </c>
      <c r="H13" s="94">
        <v>-4.13</v>
      </c>
      <c r="I13" s="94">
        <v>-0.28000000000000003</v>
      </c>
      <c r="J13" s="94">
        <v>10.81</v>
      </c>
      <c r="K13" s="94">
        <v>13.07</v>
      </c>
      <c r="L13" s="94">
        <v>-21.65</v>
      </c>
      <c r="M13" s="94">
        <v>-44.19</v>
      </c>
      <c r="N13" s="94">
        <v>37.340000000000003</v>
      </c>
    </row>
    <row r="14" spans="2:14" s="72" customFormat="1" ht="17.100000000000001" customHeight="1">
      <c r="B14" s="255" t="s">
        <v>124</v>
      </c>
      <c r="C14" s="256">
        <v>0.7696273456802547</v>
      </c>
      <c r="D14" s="257">
        <v>-1.9290151999993204</v>
      </c>
      <c r="E14" s="257">
        <v>-4.4525107861870099</v>
      </c>
      <c r="F14" s="257">
        <v>-0.95675685803525701</v>
      </c>
      <c r="G14" s="257">
        <v>-13.363575042903461</v>
      </c>
      <c r="H14" s="257">
        <v>0.35555774292128456</v>
      </c>
      <c r="I14" s="257">
        <v>-10.065006441417458</v>
      </c>
      <c r="J14" s="257">
        <v>3.8974507054921581</v>
      </c>
      <c r="K14" s="257">
        <v>5.958127942257418</v>
      </c>
      <c r="L14" s="257">
        <v>1.2731633975537431</v>
      </c>
      <c r="M14" s="257">
        <v>-9.4724068551561373</v>
      </c>
      <c r="N14" s="257">
        <v>13.761543454338387</v>
      </c>
    </row>
    <row r="15" spans="2:14" s="72" customFormat="1" ht="17.100000000000001" customHeight="1">
      <c r="B15" s="97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30"/>
      <c r="N15" s="230"/>
    </row>
    <row r="16" spans="2:14" s="72" customFormat="1" ht="17.100000000000001" customHeight="1">
      <c r="B16" s="278"/>
      <c r="C16" s="277"/>
      <c r="D16" s="277"/>
      <c r="E16" s="277"/>
      <c r="F16" s="277"/>
      <c r="G16" s="277"/>
      <c r="H16" s="277"/>
      <c r="I16" s="277"/>
      <c r="J16" s="277"/>
      <c r="K16" s="277"/>
      <c r="L16" s="212"/>
      <c r="M16" s="212"/>
    </row>
  </sheetData>
  <mergeCells count="1">
    <mergeCell ref="B16:K16"/>
  </mergeCells>
  <hyperlinks>
    <hyperlink ref="B2" location="'Table of Contents'!A1" display="GO BACK TO TABLE OF CONTENTS" xr:uid="{00000000-0004-0000-1000-000000000000}"/>
  </hyperlinks>
  <pageMargins left="0.25" right="0.25" top="0.75" bottom="0.75" header="0.3" footer="0.3"/>
  <pageSetup scale="55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00000"/>
    <pageSetUpPr fitToPage="1"/>
  </sheetPr>
  <dimension ref="B2:N26"/>
  <sheetViews>
    <sheetView showGridLines="0" zoomScaleNormal="100" workbookViewId="0">
      <selection activeCell="D32" sqref="D32"/>
    </sheetView>
  </sheetViews>
  <sheetFormatPr defaultRowHeight="12.75"/>
  <cols>
    <col min="1" max="1" width="1.7109375" customWidth="1"/>
    <col min="2" max="2" width="61.28515625" customWidth="1"/>
    <col min="3" max="5" width="9.28515625" customWidth="1"/>
    <col min="6" max="6" width="8.7109375" customWidth="1"/>
    <col min="7" max="7" width="9.28515625"/>
  </cols>
  <sheetData>
    <row r="2" spans="2:14" ht="17.100000000000001" customHeight="1" thickBot="1">
      <c r="B2" s="143" t="s">
        <v>49</v>
      </c>
      <c r="C2" s="24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4" ht="17.100000000000001" customHeight="1">
      <c r="B3" s="24"/>
      <c r="C3" s="24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2:14" ht="17.100000000000001" customHeight="1">
      <c r="B4" s="15" t="s">
        <v>179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ht="17.100000000000001" customHeight="1"/>
    <row r="6" spans="2:14" ht="17.100000000000001" customHeight="1">
      <c r="B6" s="95" t="s">
        <v>175</v>
      </c>
      <c r="C6" s="142" t="str">
        <f t="shared" ref="C6:K6" si="0">C16</f>
        <v>Q4 2024</v>
      </c>
      <c r="D6" s="142" t="str">
        <f t="shared" si="0"/>
        <v>Q3 2024</v>
      </c>
      <c r="E6" s="142" t="str">
        <f t="shared" si="0"/>
        <v>Q2 2024</v>
      </c>
      <c r="F6" s="142" t="str">
        <f t="shared" si="0"/>
        <v>Q1 2024</v>
      </c>
      <c r="G6" s="142" t="str">
        <f t="shared" si="0"/>
        <v>Q4 2023</v>
      </c>
      <c r="H6" s="142" t="str">
        <f t="shared" si="0"/>
        <v>Q3 2023</v>
      </c>
      <c r="I6" s="142" t="str">
        <f t="shared" si="0"/>
        <v>Q2 2023</v>
      </c>
      <c r="J6" s="142" t="str">
        <f t="shared" si="0"/>
        <v>Q1 2023</v>
      </c>
      <c r="K6" s="142" t="str">
        <f t="shared" si="0"/>
        <v>Q4 2022</v>
      </c>
      <c r="L6" s="142" t="str">
        <f t="shared" ref="L6:N6" si="1">L16</f>
        <v>Q3 2022</v>
      </c>
      <c r="M6" s="142" t="str">
        <f t="shared" si="1"/>
        <v>Q2 2022</v>
      </c>
      <c r="N6" s="142" t="str">
        <f t="shared" si="1"/>
        <v>Q1 2022</v>
      </c>
    </row>
    <row r="7" spans="2:14" ht="17.100000000000001" customHeight="1">
      <c r="B7" s="97" t="s">
        <v>180</v>
      </c>
      <c r="C7" s="161">
        <v>15</v>
      </c>
      <c r="D7" s="40">
        <v>8</v>
      </c>
      <c r="E7" s="40">
        <v>19</v>
      </c>
      <c r="F7" s="40">
        <v>15</v>
      </c>
      <c r="G7" s="40">
        <v>21</v>
      </c>
      <c r="H7" s="40">
        <v>12</v>
      </c>
      <c r="I7" s="40">
        <v>36</v>
      </c>
      <c r="J7" s="40">
        <v>28</v>
      </c>
      <c r="K7" s="40">
        <v>10</v>
      </c>
      <c r="L7" s="40">
        <v>7</v>
      </c>
      <c r="M7" s="40">
        <v>19</v>
      </c>
      <c r="N7" s="40">
        <v>31</v>
      </c>
    </row>
    <row r="8" spans="2:14" ht="17.100000000000001" customHeight="1">
      <c r="B8" s="24"/>
      <c r="C8" s="2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2:14" ht="17.100000000000001" customHeight="1">
      <c r="B9" s="15" t="s">
        <v>176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2:14" s="72" customFormat="1" ht="17.100000000000001" customHeight="1"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2:14" s="231" customFormat="1" ht="17.100000000000001" customHeight="1">
      <c r="B11" s="95" t="s">
        <v>175</v>
      </c>
      <c r="C11" s="142" t="str">
        <f>'3.1 Personal &amp; Bus. Banking'!C6</f>
        <v>Q4 2024</v>
      </c>
      <c r="D11" s="142" t="str">
        <f>'3.1 Personal &amp; Bus. Banking'!D6</f>
        <v>Q3 2024</v>
      </c>
      <c r="E11" s="142" t="str">
        <f>'3.1 Personal &amp; Bus. Banking'!E6</f>
        <v>Q2 2024</v>
      </c>
      <c r="F11" s="142" t="str">
        <f>'3.1 Personal &amp; Bus. Banking'!F6</f>
        <v>Q1 2024</v>
      </c>
      <c r="G11" s="96" t="str">
        <f>'1.1 Quart. P&amp;L develop.'!G6</f>
        <v>Q4 2023</v>
      </c>
      <c r="H11" s="96" t="str">
        <f>'1.1 Quart. P&amp;L develop.'!H6</f>
        <v>Q3 2023</v>
      </c>
      <c r="I11" s="96" t="str">
        <f>'1.1 Quart. P&amp;L develop.'!I6</f>
        <v>Q2 2023</v>
      </c>
      <c r="J11" s="96" t="str">
        <f>'1.1 Quart. P&amp;L develop.'!J6</f>
        <v>Q1 2023</v>
      </c>
      <c r="K11" s="96" t="str">
        <f>'1.1 Quart. P&amp;L develop.'!K6</f>
        <v>Q4 2022</v>
      </c>
      <c r="L11" s="96" t="str">
        <f>'1.1 Quart. P&amp;L develop.'!L6</f>
        <v>Q3 2022</v>
      </c>
      <c r="M11" s="96" t="str">
        <f>'1.1 Quart. P&amp;L develop.'!M6</f>
        <v>Q2 2022</v>
      </c>
      <c r="N11" s="96" t="str">
        <f>'1.1 Quart. P&amp;L develop.'!N6</f>
        <v>Q1 2022</v>
      </c>
    </row>
    <row r="12" spans="2:14" s="72" customFormat="1" ht="17.100000000000001" customHeight="1">
      <c r="B12" s="97" t="s">
        <v>177</v>
      </c>
      <c r="C12" s="161">
        <v>7</v>
      </c>
      <c r="D12" s="40">
        <v>-9</v>
      </c>
      <c r="E12" s="40">
        <v>5</v>
      </c>
      <c r="F12" s="40">
        <v>9</v>
      </c>
      <c r="G12" s="40">
        <v>-23</v>
      </c>
      <c r="H12" s="40">
        <v>17</v>
      </c>
      <c r="I12" s="40">
        <v>3</v>
      </c>
      <c r="J12" s="40">
        <v>-5</v>
      </c>
      <c r="K12" s="40">
        <v>-2</v>
      </c>
      <c r="L12" s="40">
        <v>27</v>
      </c>
      <c r="M12" s="40">
        <v>18</v>
      </c>
      <c r="N12" s="40">
        <v>17</v>
      </c>
    </row>
    <row r="13" spans="2:14" s="72" customFormat="1" ht="17.100000000000001" customHeight="1"/>
    <row r="14" spans="2:14" ht="17.100000000000001" customHeight="1">
      <c r="B14" s="15" t="s">
        <v>178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 s="72" customFormat="1" ht="17.100000000000001" customHeight="1"/>
    <row r="16" spans="2:14" s="72" customFormat="1" ht="17.100000000000001" customHeight="1">
      <c r="B16" s="95" t="s">
        <v>175</v>
      </c>
      <c r="C16" s="142" t="str">
        <f t="shared" ref="C16:K16" si="2">C11</f>
        <v>Q4 2024</v>
      </c>
      <c r="D16" s="142" t="str">
        <f t="shared" si="2"/>
        <v>Q3 2024</v>
      </c>
      <c r="E16" s="142" t="str">
        <f t="shared" si="2"/>
        <v>Q2 2024</v>
      </c>
      <c r="F16" s="142" t="str">
        <f t="shared" si="2"/>
        <v>Q1 2024</v>
      </c>
      <c r="G16" s="142" t="str">
        <f t="shared" si="2"/>
        <v>Q4 2023</v>
      </c>
      <c r="H16" s="142" t="str">
        <f t="shared" si="2"/>
        <v>Q3 2023</v>
      </c>
      <c r="I16" s="142" t="str">
        <f t="shared" si="2"/>
        <v>Q2 2023</v>
      </c>
      <c r="J16" s="142" t="str">
        <f t="shared" si="2"/>
        <v>Q1 2023</v>
      </c>
      <c r="K16" s="142" t="str">
        <f t="shared" si="2"/>
        <v>Q4 2022</v>
      </c>
      <c r="L16" s="142" t="str">
        <f t="shared" ref="L16:N16" si="3">L11</f>
        <v>Q3 2022</v>
      </c>
      <c r="M16" s="142" t="str">
        <f t="shared" si="3"/>
        <v>Q2 2022</v>
      </c>
      <c r="N16" s="142" t="str">
        <f t="shared" si="3"/>
        <v>Q1 2022</v>
      </c>
    </row>
    <row r="17" spans="2:14" s="72" customFormat="1" ht="17.100000000000001" customHeight="1">
      <c r="B17" s="97" t="s">
        <v>203</v>
      </c>
      <c r="C17" s="161">
        <v>-46</v>
      </c>
      <c r="D17" s="40">
        <v>7</v>
      </c>
      <c r="E17" s="40">
        <v>18</v>
      </c>
      <c r="F17" s="40">
        <v>5</v>
      </c>
      <c r="G17" s="40">
        <v>-118</v>
      </c>
      <c r="H17" s="40">
        <v>21</v>
      </c>
      <c r="I17" s="40">
        <v>-11</v>
      </c>
      <c r="J17" s="40">
        <v>-29</v>
      </c>
      <c r="K17" s="40">
        <v>38</v>
      </c>
      <c r="L17" s="40">
        <v>104</v>
      </c>
      <c r="M17" s="40">
        <v>64</v>
      </c>
      <c r="N17" s="40">
        <v>43</v>
      </c>
    </row>
    <row r="18" spans="2:14" s="72" customFormat="1" ht="17.100000000000001" customHeight="1"/>
    <row r="19" spans="2:14" ht="17.100000000000001" customHeight="1">
      <c r="B19" s="15" t="s">
        <v>181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s="72" customFormat="1" ht="17.100000000000001" customHeight="1"/>
    <row r="21" spans="2:14" s="72" customFormat="1" ht="17.100000000000001" customHeight="1">
      <c r="B21" s="95" t="s">
        <v>175</v>
      </c>
      <c r="C21" s="142" t="str">
        <f t="shared" ref="C21:K21" si="4">C6</f>
        <v>Q4 2024</v>
      </c>
      <c r="D21" s="142" t="str">
        <f t="shared" si="4"/>
        <v>Q3 2024</v>
      </c>
      <c r="E21" s="142" t="str">
        <f t="shared" si="4"/>
        <v>Q2 2024</v>
      </c>
      <c r="F21" s="142" t="str">
        <f t="shared" si="4"/>
        <v>Q1 2024</v>
      </c>
      <c r="G21" s="142" t="str">
        <f t="shared" si="4"/>
        <v>Q4 2023</v>
      </c>
      <c r="H21" s="142" t="str">
        <f t="shared" si="4"/>
        <v>Q3 2023</v>
      </c>
      <c r="I21" s="142" t="str">
        <f t="shared" si="4"/>
        <v>Q2 2023</v>
      </c>
      <c r="J21" s="142" t="str">
        <f t="shared" si="4"/>
        <v>Q1 2023</v>
      </c>
      <c r="K21" s="142" t="str">
        <f t="shared" si="4"/>
        <v>Q4 2022</v>
      </c>
      <c r="L21" s="142" t="str">
        <f t="shared" ref="L21:N21" si="5">L6</f>
        <v>Q3 2022</v>
      </c>
      <c r="M21" s="142" t="str">
        <f t="shared" si="5"/>
        <v>Q2 2022</v>
      </c>
      <c r="N21" s="142" t="str">
        <f t="shared" si="5"/>
        <v>Q1 2022</v>
      </c>
    </row>
    <row r="22" spans="2:14" s="72" customFormat="1" ht="17.100000000000001" customHeight="1">
      <c r="B22" s="97" t="s">
        <v>132</v>
      </c>
      <c r="C22" s="161">
        <v>44.422678000000005</v>
      </c>
      <c r="D22" s="40">
        <v>4.8006190000000011</v>
      </c>
      <c r="E22" s="40">
        <v>6.4215820000000008</v>
      </c>
      <c r="F22" s="40">
        <v>19.243072999999999</v>
      </c>
      <c r="G22" s="40">
        <v>50.638268999999966</v>
      </c>
      <c r="H22" s="40">
        <v>29.451651000000012</v>
      </c>
      <c r="I22" s="40">
        <v>-6.8969920000000116</v>
      </c>
      <c r="J22" s="40">
        <v>106.07758800000001</v>
      </c>
      <c r="K22" s="40">
        <v>58.350047000000018</v>
      </c>
      <c r="L22" s="40">
        <v>21.292369999999991</v>
      </c>
      <c r="M22" s="40">
        <v>28.521720000000002</v>
      </c>
      <c r="N22" s="40">
        <v>94.165908999999999</v>
      </c>
    </row>
    <row r="23" spans="2:14" s="72" customFormat="1" ht="17.100000000000001" customHeight="1">
      <c r="B23" s="97" t="s">
        <v>133</v>
      </c>
      <c r="C23" s="161">
        <v>8.4132060000000006</v>
      </c>
      <c r="D23" s="40">
        <v>0.53501799999999999</v>
      </c>
      <c r="E23" s="40">
        <v>0.71476600000000001</v>
      </c>
      <c r="F23" s="40">
        <v>2.4672070000000001</v>
      </c>
      <c r="G23" s="40">
        <v>-0.65010799999999946</v>
      </c>
      <c r="H23" s="40">
        <v>4.6818099999999987</v>
      </c>
      <c r="I23" s="40">
        <v>-0.2270290000000017</v>
      </c>
      <c r="J23" s="40">
        <v>18.754643000000002</v>
      </c>
      <c r="K23" s="40">
        <v>4.1857630000000015</v>
      </c>
      <c r="L23" s="40">
        <v>1.9883759999999988</v>
      </c>
      <c r="M23" s="40">
        <v>2.8241930000000011</v>
      </c>
      <c r="N23" s="40">
        <v>15.033821</v>
      </c>
    </row>
    <row r="24" spans="2:14" s="72" customFormat="1" ht="17.100000000000001" customHeight="1">
      <c r="B24" s="97" t="s">
        <v>134</v>
      </c>
      <c r="C24" s="161">
        <v>65.609935407143794</v>
      </c>
      <c r="D24" s="40">
        <v>0.17372282095010982</v>
      </c>
      <c r="E24" s="40">
        <v>0.26087523369498999</v>
      </c>
      <c r="F24" s="40">
        <v>1.3833798604609</v>
      </c>
      <c r="G24" s="40">
        <v>53.487181444037503</v>
      </c>
      <c r="H24" s="40">
        <v>1.4714486475649977</v>
      </c>
      <c r="I24" s="40">
        <v>-39.520646321811498</v>
      </c>
      <c r="J24" s="40">
        <v>113.776411638469</v>
      </c>
      <c r="K24" s="40">
        <v>55.519990707397966</v>
      </c>
      <c r="L24" s="40">
        <v>0.48460796914390869</v>
      </c>
      <c r="M24" s="40">
        <v>11.744779095337051</v>
      </c>
      <c r="N24" s="40">
        <v>97.293351546564992</v>
      </c>
    </row>
    <row r="25" spans="2:14" s="72" customFormat="1" ht="17.100000000000001" customHeight="1">
      <c r="B25" s="97" t="s">
        <v>135</v>
      </c>
      <c r="C25" s="162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-1.8714469999999999</v>
      </c>
      <c r="J25" s="40">
        <v>5.7910279999999998</v>
      </c>
      <c r="K25" s="40">
        <v>-0.78442499999999971</v>
      </c>
      <c r="L25" s="40">
        <v>0</v>
      </c>
      <c r="M25" s="40">
        <v>0.62070699999999945</v>
      </c>
      <c r="N25" s="40">
        <v>5.2440980000000001</v>
      </c>
    </row>
    <row r="26" spans="2:14" s="72" customFormat="1" ht="17.100000000000001" customHeight="1">
      <c r="B26" s="205" t="s">
        <v>79</v>
      </c>
      <c r="C26" s="158">
        <f>SUM(C22:C25)</f>
        <v>118.4458194071438</v>
      </c>
      <c r="D26" s="232">
        <f t="shared" ref="D26:K26" si="6">SUM(D22:D25)</f>
        <v>5.5093598209501113</v>
      </c>
      <c r="E26" s="232">
        <f t="shared" si="6"/>
        <v>7.3972232336949908</v>
      </c>
      <c r="F26" s="232">
        <f t="shared" si="6"/>
        <v>23.093659860460896</v>
      </c>
      <c r="G26" s="232">
        <f t="shared" si="6"/>
        <v>103.47534244403747</v>
      </c>
      <c r="H26" s="232">
        <f t="shared" si="6"/>
        <v>35.604909647565009</v>
      </c>
      <c r="I26" s="232">
        <f t="shared" si="6"/>
        <v>-48.516114321811514</v>
      </c>
      <c r="J26" s="232">
        <f t="shared" si="6"/>
        <v>244.39967063846902</v>
      </c>
      <c r="K26" s="232">
        <f t="shared" si="6"/>
        <v>117.27137570739799</v>
      </c>
      <c r="L26" s="232">
        <f t="shared" ref="L26:N26" si="7">SUM(L22:L25)</f>
        <v>23.765353969143899</v>
      </c>
      <c r="M26" s="232">
        <f t="shared" si="7"/>
        <v>43.711399095337057</v>
      </c>
      <c r="N26" s="232">
        <f t="shared" si="7"/>
        <v>211.73717954656502</v>
      </c>
    </row>
  </sheetData>
  <hyperlinks>
    <hyperlink ref="B2" location="'Table of Contents'!A1" display="GO BACK TO TABLE OF CONTENTS" xr:uid="{00000000-0004-0000-1100-000000000000}"/>
  </hyperlinks>
  <pageMargins left="0.25" right="0.25" top="0.75" bottom="0.75" header="0.3" footer="0.3"/>
  <pageSetup scale="79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  <pageSetUpPr fitToPage="1"/>
  </sheetPr>
  <dimension ref="B2:AD42"/>
  <sheetViews>
    <sheetView showGridLines="0" zoomScaleNormal="100" workbookViewId="0">
      <selection activeCell="I47" sqref="I47"/>
    </sheetView>
  </sheetViews>
  <sheetFormatPr defaultColWidth="9.28515625" defaultRowHeight="12.75"/>
  <cols>
    <col min="1" max="1" width="1.7109375" style="5" customWidth="1"/>
    <col min="2" max="2" width="57.7109375" style="5" bestFit="1" customWidth="1"/>
    <col min="3" max="5" width="9.28515625" style="5"/>
    <col min="6" max="6" width="9" style="5" customWidth="1"/>
    <col min="7" max="7" width="9.28515625" style="5"/>
    <col min="8" max="8" width="1.42578125" style="5" customWidth="1"/>
    <col min="9" max="9" width="9.28515625" style="5"/>
    <col min="10" max="10" width="10.42578125" style="5" customWidth="1"/>
    <col min="11" max="11" width="9.7109375" style="5" customWidth="1"/>
    <col min="12" max="12" width="1.42578125" style="5" customWidth="1"/>
    <col min="13" max="15" width="9.28515625" style="5"/>
    <col min="16" max="16" width="1.42578125" style="5" customWidth="1"/>
    <col min="17" max="18" width="9.28515625" style="5"/>
    <col min="31" max="16384" width="9.28515625" style="5"/>
  </cols>
  <sheetData>
    <row r="2" spans="2:18" s="4" customFormat="1" ht="17.100000000000001" customHeight="1" thickBot="1">
      <c r="B2" s="143" t="s">
        <v>49</v>
      </c>
    </row>
    <row r="3" spans="2:18" s="4" customFormat="1" ht="17.100000000000001" customHeight="1">
      <c r="B3" s="5"/>
    </row>
    <row r="4" spans="2:18" ht="17.100000000000001" customHeight="1">
      <c r="B4" s="108" t="s">
        <v>220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18" s="186" customFormat="1" ht="17.100000000000001" customHeight="1">
      <c r="B5" s="250"/>
      <c r="H5" s="252"/>
      <c r="I5" s="251"/>
      <c r="J5" s="251"/>
      <c r="K5" s="251"/>
      <c r="L5" s="252"/>
      <c r="M5" s="251" t="s">
        <v>183</v>
      </c>
      <c r="N5" s="279" t="s">
        <v>184</v>
      </c>
      <c r="O5" s="280"/>
      <c r="P5" s="252"/>
      <c r="Q5" s="279" t="s">
        <v>185</v>
      </c>
      <c r="R5" s="280"/>
    </row>
    <row r="6" spans="2:18" s="10" customFormat="1" ht="17.100000000000001" customHeight="1">
      <c r="B6" s="46" t="s">
        <v>53</v>
      </c>
      <c r="C6" s="149" t="s">
        <v>224</v>
      </c>
      <c r="D6" s="149" t="s">
        <v>225</v>
      </c>
      <c r="E6" s="149" t="s">
        <v>226</v>
      </c>
      <c r="F6" s="149" t="s">
        <v>227</v>
      </c>
      <c r="G6" s="149" t="s">
        <v>228</v>
      </c>
      <c r="H6" s="235"/>
      <c r="I6" s="148" t="s">
        <v>268</v>
      </c>
      <c r="J6" s="148" t="s">
        <v>269</v>
      </c>
      <c r="K6" s="148" t="s">
        <v>270</v>
      </c>
      <c r="L6" s="235"/>
      <c r="M6" s="149" t="str">
        <f>C6</f>
        <v>Q4 2024</v>
      </c>
      <c r="N6" s="149"/>
      <c r="O6" s="149"/>
      <c r="P6" s="235"/>
      <c r="Q6" s="150" t="str">
        <f>G6</f>
        <v>Q4 2023</v>
      </c>
      <c r="R6" s="150" t="str">
        <f>D6</f>
        <v>Q3 2024</v>
      </c>
    </row>
    <row r="7" spans="2:18" s="10" customFormat="1" ht="17.100000000000001" customHeight="1">
      <c r="B7" s="27" t="s">
        <v>0</v>
      </c>
      <c r="C7" s="157">
        <v>1668.3973318737499</v>
      </c>
      <c r="D7" s="29">
        <v>1638.0280853039303</v>
      </c>
      <c r="E7" s="29">
        <v>1608.36956502556</v>
      </c>
      <c r="F7" s="29">
        <v>1589.1729884902502</v>
      </c>
      <c r="G7" s="29">
        <v>1503.7816475603202</v>
      </c>
      <c r="H7" s="201"/>
      <c r="I7" s="157">
        <v>6503.9679706934903</v>
      </c>
      <c r="J7" s="29">
        <v>6278.3497268922101</v>
      </c>
      <c r="K7" s="29">
        <v>5422.2708531345497</v>
      </c>
      <c r="L7" s="201"/>
      <c r="M7" s="29">
        <v>1600.0895008868074</v>
      </c>
      <c r="N7" s="29">
        <f t="shared" ref="N7:N20" si="0">C7-M7</f>
        <v>68.307830986942463</v>
      </c>
      <c r="O7" s="242">
        <f>IFERROR(N7/M7,0)</f>
        <v>4.2690006370946533E-2</v>
      </c>
      <c r="P7" s="201"/>
      <c r="Q7" s="242">
        <f t="shared" ref="Q7:Q20" si="1">(C7-G7)/G7</f>
        <v>0.10946781042347213</v>
      </c>
      <c r="R7" s="242">
        <f t="shared" ref="R7:R20" si="2">(C7-D7)/D7</f>
        <v>1.8540125680558552E-2</v>
      </c>
    </row>
    <row r="8" spans="2:18" s="10" customFormat="1" ht="17.100000000000001" customHeight="1">
      <c r="B8" s="27" t="s">
        <v>17</v>
      </c>
      <c r="C8" s="157">
        <v>500.17527102524031</v>
      </c>
      <c r="D8" s="29">
        <v>478.30599919694185</v>
      </c>
      <c r="E8" s="29">
        <v>462.37153773777897</v>
      </c>
      <c r="F8" s="29">
        <v>469.09717170950904</v>
      </c>
      <c r="G8" s="29">
        <v>452.00026799386006</v>
      </c>
      <c r="H8" s="201"/>
      <c r="I8" s="157">
        <v>1909.9499796694702</v>
      </c>
      <c r="J8" s="29">
        <v>1782.3155822899901</v>
      </c>
      <c r="K8" s="29">
        <v>1778.33021953355</v>
      </c>
      <c r="L8" s="201"/>
      <c r="M8" s="29">
        <v>473.10321779525628</v>
      </c>
      <c r="N8" s="29">
        <f t="shared" si="0"/>
        <v>27.072053229984022</v>
      </c>
      <c r="O8" s="242">
        <f t="shared" ref="O8:O20" si="3">IFERROR(N8/M8,0)</f>
        <v>5.7222297823600783E-2</v>
      </c>
      <c r="P8" s="201"/>
      <c r="Q8" s="242">
        <f t="shared" si="1"/>
        <v>0.10658180192060118</v>
      </c>
      <c r="R8" s="242">
        <f t="shared" si="2"/>
        <v>4.5722344827403699E-2</v>
      </c>
    </row>
    <row r="9" spans="2:18" s="10" customFormat="1" ht="17.100000000000001" customHeight="1">
      <c r="B9" s="173" t="s">
        <v>51</v>
      </c>
      <c r="C9" s="159">
        <v>71.615207781990705</v>
      </c>
      <c r="D9" s="174">
        <v>136.79244050332755</v>
      </c>
      <c r="E9" s="174">
        <v>100.31879877919067</v>
      </c>
      <c r="F9" s="174">
        <v>138.56035232135076</v>
      </c>
      <c r="G9" s="174">
        <v>85.493006200450452</v>
      </c>
      <c r="H9" s="201"/>
      <c r="I9" s="159">
        <v>447.28679938585969</v>
      </c>
      <c r="J9" s="174">
        <v>557.54285984787998</v>
      </c>
      <c r="K9" s="174">
        <v>639.9220784672907</v>
      </c>
      <c r="L9" s="201"/>
      <c r="M9" s="174">
        <v>100.21253328032373</v>
      </c>
      <c r="N9" s="174">
        <f t="shared" si="0"/>
        <v>-28.597325498333021</v>
      </c>
      <c r="O9" s="243">
        <f t="shared" si="3"/>
        <v>-0.28536675565657987</v>
      </c>
      <c r="P9" s="201"/>
      <c r="Q9" s="243">
        <f t="shared" si="1"/>
        <v>-0.16232670992901202</v>
      </c>
      <c r="R9" s="243">
        <f t="shared" si="2"/>
        <v>-0.47646808903706472</v>
      </c>
    </row>
    <row r="10" spans="2:18" s="10" customFormat="1" ht="17.100000000000001" customHeight="1">
      <c r="B10" s="171" t="s">
        <v>1</v>
      </c>
      <c r="C10" s="158">
        <v>2240.1878106809809</v>
      </c>
      <c r="D10" s="172">
        <v>2253.1265250041997</v>
      </c>
      <c r="E10" s="172">
        <v>2171.0599015425296</v>
      </c>
      <c r="F10" s="172">
        <v>2196.83051252111</v>
      </c>
      <c r="G10" s="172">
        <v>2041.2749217546307</v>
      </c>
      <c r="H10" s="201"/>
      <c r="I10" s="158">
        <v>8861.2047497488202</v>
      </c>
      <c r="J10" s="172">
        <v>8618.2081690300802</v>
      </c>
      <c r="K10" s="172">
        <v>7840.5231511353904</v>
      </c>
      <c r="L10" s="201"/>
      <c r="M10" s="172">
        <v>2173.4052519623874</v>
      </c>
      <c r="N10" s="172">
        <f t="shared" si="0"/>
        <v>66.782558718593464</v>
      </c>
      <c r="O10" s="244">
        <f t="shared" si="3"/>
        <v>3.0727154385172706E-2</v>
      </c>
      <c r="P10" s="201"/>
      <c r="Q10" s="244">
        <f t="shared" si="1"/>
        <v>9.7445418452194316E-2</v>
      </c>
      <c r="R10" s="244">
        <f t="shared" si="2"/>
        <v>-5.7425600291997492E-3</v>
      </c>
    </row>
    <row r="11" spans="2:18" s="10" customFormat="1" ht="17.100000000000001" customHeight="1">
      <c r="B11" s="27" t="s">
        <v>20</v>
      </c>
      <c r="C11" s="157">
        <v>742.97454015226026</v>
      </c>
      <c r="D11" s="29">
        <v>717.79408148377001</v>
      </c>
      <c r="E11" s="29">
        <v>658.83162085262893</v>
      </c>
      <c r="F11" s="29">
        <v>656.20534475034106</v>
      </c>
      <c r="G11" s="29">
        <v>646.63356939888035</v>
      </c>
      <c r="H11" s="201"/>
      <c r="I11" s="157">
        <v>2775.805587239</v>
      </c>
      <c r="J11" s="29">
        <v>2491.6845858533302</v>
      </c>
      <c r="K11" s="29">
        <v>2457.5130374525297</v>
      </c>
      <c r="L11" s="201"/>
      <c r="M11" s="29">
        <v>704.74762625991377</v>
      </c>
      <c r="N11" s="29">
        <f t="shared" si="0"/>
        <v>38.226913892346488</v>
      </c>
      <c r="O11" s="242">
        <f t="shared" si="3"/>
        <v>5.4241990278443661E-2</v>
      </c>
      <c r="P11" s="201"/>
      <c r="Q11" s="242">
        <f t="shared" si="1"/>
        <v>0.14898850804009423</v>
      </c>
      <c r="R11" s="242">
        <f t="shared" si="2"/>
        <v>3.5080337548115598E-2</v>
      </c>
    </row>
    <row r="12" spans="2:18" s="10" customFormat="1" ht="17.100000000000001" customHeight="1">
      <c r="B12" s="173" t="s">
        <v>37</v>
      </c>
      <c r="C12" s="159">
        <v>870.88914508650078</v>
      </c>
      <c r="D12" s="174">
        <v>615.71909754450962</v>
      </c>
      <c r="E12" s="174">
        <v>604.29855365698108</v>
      </c>
      <c r="F12" s="174">
        <v>600.47696968884884</v>
      </c>
      <c r="G12" s="174">
        <v>815.03308175327015</v>
      </c>
      <c r="H12" s="201"/>
      <c r="I12" s="159">
        <v>2691.3837659768401</v>
      </c>
      <c r="J12" s="174">
        <v>2741.1404288973204</v>
      </c>
      <c r="K12" s="174">
        <v>2967.7940907110997</v>
      </c>
      <c r="L12" s="201"/>
      <c r="M12" s="174">
        <v>782.495182230561</v>
      </c>
      <c r="N12" s="174">
        <f t="shared" si="0"/>
        <v>88.393962855939776</v>
      </c>
      <c r="O12" s="243">
        <f t="shared" si="3"/>
        <v>0.11296422631506328</v>
      </c>
      <c r="P12" s="201"/>
      <c r="Q12" s="243">
        <f t="shared" si="1"/>
        <v>6.8532265234038173E-2</v>
      </c>
      <c r="R12" s="243">
        <f t="shared" si="2"/>
        <v>0.41442607279782351</v>
      </c>
    </row>
    <row r="13" spans="2:18" s="10" customFormat="1" ht="17.100000000000001" customHeight="1">
      <c r="B13" s="176" t="s">
        <v>2</v>
      </c>
      <c r="C13" s="160">
        <v>1613.863685238761</v>
      </c>
      <c r="D13" s="175">
        <v>1333.5131790282796</v>
      </c>
      <c r="E13" s="175">
        <v>1263.13017450961</v>
      </c>
      <c r="F13" s="175">
        <v>1256.6823144391899</v>
      </c>
      <c r="G13" s="175">
        <v>1461.6666511521505</v>
      </c>
      <c r="H13" s="201"/>
      <c r="I13" s="160">
        <v>5467.1893532158401</v>
      </c>
      <c r="J13" s="175">
        <v>5232.8250147506506</v>
      </c>
      <c r="K13" s="175">
        <v>5425.3071281636294</v>
      </c>
      <c r="L13" s="201"/>
      <c r="M13" s="175">
        <v>1485.4867194237017</v>
      </c>
      <c r="N13" s="175">
        <f t="shared" si="0"/>
        <v>128.37696581505929</v>
      </c>
      <c r="O13" s="245">
        <f t="shared" si="3"/>
        <v>8.6420810187292321E-2</v>
      </c>
      <c r="P13" s="201"/>
      <c r="Q13" s="245">
        <f t="shared" si="1"/>
        <v>0.10412568006983129</v>
      </c>
      <c r="R13" s="245">
        <f t="shared" si="2"/>
        <v>0.21023452232753378</v>
      </c>
    </row>
    <row r="14" spans="2:18" s="196" customFormat="1" ht="17.100000000000001" customHeight="1">
      <c r="B14" s="236" t="s">
        <v>38</v>
      </c>
      <c r="C14" s="158">
        <v>626.32412544221984</v>
      </c>
      <c r="D14" s="172">
        <v>919.61334597592008</v>
      </c>
      <c r="E14" s="172">
        <v>907.92972703291957</v>
      </c>
      <c r="F14" s="172">
        <v>940.1481980819201</v>
      </c>
      <c r="G14" s="172">
        <v>579.60827060248016</v>
      </c>
      <c r="H14" s="201"/>
      <c r="I14" s="158">
        <v>3394.01539653298</v>
      </c>
      <c r="J14" s="172">
        <v>3385.3831542794296</v>
      </c>
      <c r="K14" s="172">
        <v>2415.216022971761</v>
      </c>
      <c r="L14" s="201"/>
      <c r="M14" s="172">
        <v>687.91853253868499</v>
      </c>
      <c r="N14" s="172">
        <f t="shared" si="0"/>
        <v>-61.594407096465147</v>
      </c>
      <c r="O14" s="244">
        <f t="shared" si="3"/>
        <v>-8.9537356798861059E-2</v>
      </c>
      <c r="P14" s="201"/>
      <c r="Q14" s="244">
        <f t="shared" si="1"/>
        <v>8.0599013521978166E-2</v>
      </c>
      <c r="R14" s="244">
        <f t="shared" si="2"/>
        <v>-0.31892666827540794</v>
      </c>
    </row>
    <row r="15" spans="2:18" s="10" customFormat="1" ht="17.100000000000001" customHeight="1">
      <c r="B15" s="177" t="s">
        <v>99</v>
      </c>
      <c r="C15" s="162">
        <v>8.686811914864494</v>
      </c>
      <c r="D15" s="178">
        <v>-28.648670107686595</v>
      </c>
      <c r="E15" s="178">
        <v>-4.3376236929990197</v>
      </c>
      <c r="F15" s="178">
        <v>3.21856358545512</v>
      </c>
      <c r="G15" s="178">
        <v>-82.678406635283523</v>
      </c>
      <c r="H15" s="201"/>
      <c r="I15" s="162">
        <v>-21.080918300366001</v>
      </c>
      <c r="J15" s="178">
        <v>-158.39900210972601</v>
      </c>
      <c r="K15" s="178">
        <v>38.830569471631804</v>
      </c>
      <c r="L15" s="201"/>
      <c r="M15" s="178">
        <v>88.97795758144774</v>
      </c>
      <c r="N15" s="178">
        <f t="shared" si="0"/>
        <v>-80.291145666583247</v>
      </c>
      <c r="O15" s="246">
        <f t="shared" si="3"/>
        <v>-0.90237119224822793</v>
      </c>
      <c r="P15" s="201"/>
      <c r="Q15" s="246">
        <f t="shared" si="1"/>
        <v>-1.1050674809588958</v>
      </c>
      <c r="R15" s="246">
        <f t="shared" si="2"/>
        <v>-1.3032186793387583</v>
      </c>
    </row>
    <row r="16" spans="2:18" s="10" customFormat="1" ht="17.100000000000001" customHeight="1">
      <c r="B16" s="236" t="s">
        <v>111</v>
      </c>
      <c r="C16" s="158">
        <v>617.63731352735533</v>
      </c>
      <c r="D16" s="172">
        <v>948.26201608360668</v>
      </c>
      <c r="E16" s="172">
        <v>912.26735072591862</v>
      </c>
      <c r="F16" s="172">
        <v>936.92963449646493</v>
      </c>
      <c r="G16" s="172">
        <v>662.28667723776368</v>
      </c>
      <c r="H16" s="201"/>
      <c r="I16" s="158">
        <v>3415.0963148333462</v>
      </c>
      <c r="J16" s="172">
        <v>3543.7821563891557</v>
      </c>
      <c r="K16" s="172">
        <v>2376.3854535001292</v>
      </c>
      <c r="L16" s="201"/>
      <c r="M16" s="172">
        <v>599.01749803416033</v>
      </c>
      <c r="N16" s="172">
        <f t="shared" si="0"/>
        <v>18.619815493195006</v>
      </c>
      <c r="O16" s="244">
        <f t="shared" si="3"/>
        <v>3.108392585241837E-2</v>
      </c>
      <c r="P16" s="201"/>
      <c r="Q16" s="244">
        <f t="shared" si="1"/>
        <v>-6.7416974015889863E-2</v>
      </c>
      <c r="R16" s="244">
        <f t="shared" si="2"/>
        <v>-0.34866386815930495</v>
      </c>
    </row>
    <row r="17" spans="2:18" s="10" customFormat="1" ht="17.100000000000001" customHeight="1">
      <c r="B17" s="177" t="s">
        <v>24</v>
      </c>
      <c r="C17" s="162">
        <v>220.25712255274311</v>
      </c>
      <c r="D17" s="178">
        <v>258.70876693997798</v>
      </c>
      <c r="E17" s="178">
        <v>270.59678411790799</v>
      </c>
      <c r="F17" s="178">
        <v>263.00941548088099</v>
      </c>
      <c r="G17" s="178">
        <v>116.92493635191005</v>
      </c>
      <c r="H17" s="201"/>
      <c r="I17" s="162">
        <v>1012.5720890915101</v>
      </c>
      <c r="J17" s="178">
        <v>847.16189498304698</v>
      </c>
      <c r="K17" s="178">
        <v>509.01729453626297</v>
      </c>
      <c r="L17" s="201"/>
      <c r="M17" s="178">
        <v>165.66037326991648</v>
      </c>
      <c r="N17" s="178">
        <f t="shared" si="0"/>
        <v>54.596749282826636</v>
      </c>
      <c r="O17" s="246">
        <f t="shared" si="3"/>
        <v>0.32957036257470074</v>
      </c>
      <c r="P17" s="201"/>
      <c r="Q17" s="246">
        <f t="shared" si="1"/>
        <v>0.88374806456882082</v>
      </c>
      <c r="R17" s="246">
        <f t="shared" si="2"/>
        <v>-0.14862907369565825</v>
      </c>
    </row>
    <row r="18" spans="2:18" s="10" customFormat="1" ht="17.100000000000001" customHeight="1">
      <c r="B18" s="236" t="s">
        <v>88</v>
      </c>
      <c r="C18" s="158">
        <v>397.38019097461222</v>
      </c>
      <c r="D18" s="172">
        <v>689.5532491436287</v>
      </c>
      <c r="E18" s="172">
        <v>641.67056660801063</v>
      </c>
      <c r="F18" s="172">
        <v>673.92021901558394</v>
      </c>
      <c r="G18" s="172">
        <v>545.36174088585358</v>
      </c>
      <c r="H18" s="201"/>
      <c r="I18" s="158">
        <v>2402.5242257418363</v>
      </c>
      <c r="J18" s="172">
        <v>2696.6202614061085</v>
      </c>
      <c r="K18" s="172">
        <v>1867.3681589638663</v>
      </c>
      <c r="L18" s="201"/>
      <c r="M18" s="172">
        <v>433.35712476424396</v>
      </c>
      <c r="N18" s="172">
        <f t="shared" si="0"/>
        <v>-35.976933789631744</v>
      </c>
      <c r="O18" s="244">
        <f t="shared" si="3"/>
        <v>-8.301913533602108E-2</v>
      </c>
      <c r="P18" s="201"/>
      <c r="Q18" s="244">
        <f t="shared" si="1"/>
        <v>-0.27134567538762222</v>
      </c>
      <c r="R18" s="244">
        <f t="shared" si="2"/>
        <v>-0.42371355443814179</v>
      </c>
    </row>
    <row r="19" spans="2:18" s="10" customFormat="1" ht="17.100000000000001" customHeight="1">
      <c r="B19" s="177" t="s">
        <v>186</v>
      </c>
      <c r="C19" s="162">
        <v>47.65625</v>
      </c>
      <c r="D19" s="178">
        <v>38.492187999999999</v>
      </c>
      <c r="E19" s="178">
        <v>35.703125</v>
      </c>
      <c r="F19" s="178">
        <v>26.679688000000002</v>
      </c>
      <c r="G19" s="178">
        <v>22.8125</v>
      </c>
      <c r="H19" s="201"/>
      <c r="I19" s="162">
        <v>148.531251</v>
      </c>
      <c r="J19" s="178">
        <v>91.25</v>
      </c>
      <c r="K19" s="178">
        <v>90.971796499999996</v>
      </c>
      <c r="L19" s="201"/>
      <c r="M19" s="178">
        <v>44.290564903846146</v>
      </c>
      <c r="N19" s="178">
        <f t="shared" si="0"/>
        <v>3.3656850961538538</v>
      </c>
      <c r="O19" s="246">
        <f t="shared" si="3"/>
        <v>7.5991017578138434E-2</v>
      </c>
      <c r="P19" s="201"/>
      <c r="Q19" s="246">
        <f t="shared" si="1"/>
        <v>1.0890410958904109</v>
      </c>
      <c r="R19" s="246">
        <f t="shared" si="2"/>
        <v>0.23807589217843375</v>
      </c>
    </row>
    <row r="20" spans="2:18" s="10" customFormat="1" ht="17.100000000000001" customHeight="1">
      <c r="B20" s="236" t="s">
        <v>208</v>
      </c>
      <c r="C20" s="158">
        <v>349.72394097461222</v>
      </c>
      <c r="D20" s="172">
        <v>651.06106114362865</v>
      </c>
      <c r="E20" s="172">
        <v>605.96744160801063</v>
      </c>
      <c r="F20" s="172">
        <v>647.24053101558388</v>
      </c>
      <c r="G20" s="172">
        <v>522.54924088585358</v>
      </c>
      <c r="H20" s="109"/>
      <c r="I20" s="158">
        <v>2253.9929747418364</v>
      </c>
      <c r="J20" s="172">
        <v>2605.3702614061085</v>
      </c>
      <c r="K20" s="172">
        <v>1776.3963624638664</v>
      </c>
      <c r="L20" s="109"/>
      <c r="M20" s="172">
        <v>389.06655986039783</v>
      </c>
      <c r="N20" s="172">
        <f t="shared" si="0"/>
        <v>-39.342618885785612</v>
      </c>
      <c r="O20" s="244">
        <f t="shared" si="3"/>
        <v>-0.10112053551942952</v>
      </c>
      <c r="P20" s="201"/>
      <c r="Q20" s="244">
        <f t="shared" si="1"/>
        <v>-0.33073495546229981</v>
      </c>
      <c r="R20" s="244">
        <f t="shared" si="2"/>
        <v>-0.4628400286137514</v>
      </c>
    </row>
    <row r="21" spans="2:18" s="10" customFormat="1" ht="17.100000000000001" customHeight="1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P21" s="201"/>
      <c r="Q21" s="247"/>
      <c r="R21" s="247"/>
    </row>
    <row r="22" spans="2:18" s="10" customFormat="1" ht="17.100000000000001" customHeight="1">
      <c r="B22" s="233" t="s">
        <v>187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P22" s="201"/>
      <c r="Q22" s="247"/>
      <c r="R22" s="247"/>
    </row>
    <row r="23" spans="2:18" s="10" customFormat="1" ht="17.100000000000001" customHeight="1">
      <c r="B23" s="30" t="s">
        <v>132</v>
      </c>
      <c r="C23" s="161">
        <v>301.98697200000072</v>
      </c>
      <c r="D23" s="32">
        <v>464.64941999999962</v>
      </c>
      <c r="E23" s="32">
        <v>449.17807600000009</v>
      </c>
      <c r="F23" s="32">
        <v>373.16294599999998</v>
      </c>
      <c r="G23" s="32">
        <v>387.60326899999995</v>
      </c>
      <c r="H23" s="109"/>
      <c r="I23" s="161">
        <v>1588.977414</v>
      </c>
      <c r="J23" s="32">
        <v>1538.4169989999998</v>
      </c>
      <c r="K23" s="32">
        <v>603.43234399999994</v>
      </c>
      <c r="L23" s="109"/>
      <c r="M23" s="32">
        <v>289.67330176067907</v>
      </c>
      <c r="N23" s="32">
        <f>C23-M23</f>
        <v>12.313670239321652</v>
      </c>
      <c r="O23" s="242">
        <f t="shared" ref="O23:O26" si="4">IFERROR(N23/M23,0)</f>
        <v>4.2508819986092135E-2</v>
      </c>
      <c r="P23" s="201"/>
      <c r="Q23" s="242">
        <f>(C23-G23)/G23</f>
        <v>-0.22088641620821636</v>
      </c>
      <c r="R23" s="242">
        <f>(C23-D23)/D23</f>
        <v>-0.35007565058404472</v>
      </c>
    </row>
    <row r="24" spans="2:18" s="10" customFormat="1" ht="17.100000000000001" customHeight="1">
      <c r="B24" s="30" t="s">
        <v>133</v>
      </c>
      <c r="C24" s="161">
        <v>102.46371700000029</v>
      </c>
      <c r="D24" s="32">
        <v>109.42162000000003</v>
      </c>
      <c r="E24" s="32">
        <v>115.4965629999999</v>
      </c>
      <c r="F24" s="32">
        <v>134.55686000000003</v>
      </c>
      <c r="G24" s="32">
        <v>63.260592000000003</v>
      </c>
      <c r="H24" s="109"/>
      <c r="I24" s="161">
        <v>461.93876000000012</v>
      </c>
      <c r="J24" s="32">
        <v>530.47467600000004</v>
      </c>
      <c r="K24" s="32">
        <v>440.30104499999999</v>
      </c>
      <c r="L24" s="109"/>
      <c r="M24" s="32">
        <v>101.58675073630469</v>
      </c>
      <c r="N24" s="32">
        <f>C24-M24</f>
        <v>0.87696626369559283</v>
      </c>
      <c r="O24" s="242">
        <f t="shared" si="4"/>
        <v>8.6326834684573289E-3</v>
      </c>
      <c r="P24" s="201"/>
      <c r="Q24" s="242">
        <f>(C24-G24)/G24</f>
        <v>0.61970847506454385</v>
      </c>
      <c r="R24" s="242">
        <f>(C24-D24)/D24</f>
        <v>-6.3588009389732525E-2</v>
      </c>
    </row>
    <row r="25" spans="2:18" s="10" customFormat="1" ht="17.100000000000001" customHeight="1">
      <c r="B25" s="30" t="s">
        <v>134</v>
      </c>
      <c r="C25" s="161">
        <v>250.36673344133135</v>
      </c>
      <c r="D25" s="32">
        <v>352.23185256978508</v>
      </c>
      <c r="E25" s="32">
        <v>407.2053442013322</v>
      </c>
      <c r="F25" s="32">
        <v>471.37770344592593</v>
      </c>
      <c r="G25" s="32">
        <v>461.12426619607879</v>
      </c>
      <c r="H25" s="109"/>
      <c r="I25" s="161">
        <v>1481.1816336583743</v>
      </c>
      <c r="J25" s="32">
        <v>1796.0726636728994</v>
      </c>
      <c r="K25" s="32">
        <v>1563.7042681469493</v>
      </c>
      <c r="L25" s="109"/>
      <c r="M25" s="32">
        <v>266.48248771005461</v>
      </c>
      <c r="N25" s="32">
        <f>C25-M25</f>
        <v>-16.115754268723265</v>
      </c>
      <c r="O25" s="242">
        <f t="shared" si="4"/>
        <v>-6.0475847427009753E-2</v>
      </c>
      <c r="P25" s="201"/>
      <c r="Q25" s="242">
        <f>(C25-G25)/G25</f>
        <v>-0.45705148959809749</v>
      </c>
      <c r="R25" s="242">
        <f>(C25-D25)/D25</f>
        <v>-0.28919905563700249</v>
      </c>
    </row>
    <row r="26" spans="2:18" s="10" customFormat="1" ht="17.100000000000001" customHeight="1">
      <c r="B26" s="152" t="s">
        <v>135</v>
      </c>
      <c r="C26" s="161">
        <v>-37.180104383619479</v>
      </c>
      <c r="D26" s="32">
        <v>21.959118994563326</v>
      </c>
      <c r="E26" s="32">
        <v>-59.612629305349401</v>
      </c>
      <c r="F26" s="32">
        <v>-42.167876949458247</v>
      </c>
      <c r="G26" s="32">
        <v>-249.70098366143731</v>
      </c>
      <c r="H26" s="109"/>
      <c r="I26" s="161">
        <v>-117.0014916438638</v>
      </c>
      <c r="J26" s="32">
        <v>-321.1821822837361</v>
      </c>
      <c r="K26" s="32">
        <v>-231.05220269762839</v>
      </c>
      <c r="L26" s="109"/>
      <c r="M26" s="32">
        <v>-57.815796409521596</v>
      </c>
      <c r="N26" s="32">
        <f>C26-M26</f>
        <v>20.635692025902117</v>
      </c>
      <c r="O26" s="242">
        <f t="shared" si="4"/>
        <v>-0.35692134861786068</v>
      </c>
      <c r="P26" s="201"/>
      <c r="Q26" s="242">
        <f>(C26-G26)/G26</f>
        <v>-0.8511014901165509</v>
      </c>
      <c r="R26" s="242">
        <f>(C26-D26)/D26</f>
        <v>-2.6931510045018014</v>
      </c>
    </row>
    <row r="27" spans="2:18" s="10" customFormat="1" ht="17.100000000000001" customHeight="1"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P27" s="201"/>
      <c r="Q27" s="247"/>
      <c r="R27" s="247"/>
    </row>
    <row r="28" spans="2:18" s="10" customFormat="1" ht="17.100000000000001" customHeight="1">
      <c r="B28" s="233" t="s">
        <v>188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P28" s="201"/>
      <c r="Q28" s="247"/>
      <c r="R28" s="247"/>
    </row>
    <row r="29" spans="2:18" s="10" customFormat="1" ht="17.100000000000001" customHeight="1">
      <c r="B29" s="30" t="s">
        <v>86</v>
      </c>
      <c r="C29" s="161">
        <v>167.05554323841645</v>
      </c>
      <c r="D29" s="34">
        <v>164.5534855395683</v>
      </c>
      <c r="E29" s="34">
        <v>161.77614455595392</v>
      </c>
      <c r="F29" s="34">
        <v>161.87315622501725</v>
      </c>
      <c r="G29" s="34">
        <v>152.35376006123863</v>
      </c>
      <c r="H29" s="201"/>
      <c r="I29" s="161">
        <v>163.82458913044366</v>
      </c>
      <c r="J29" s="34">
        <v>157.05006078715712</v>
      </c>
      <c r="K29" s="34">
        <v>129.0036108297748</v>
      </c>
      <c r="L29" s="201"/>
      <c r="M29" s="34">
        <v>160.67122626664502</v>
      </c>
      <c r="N29" s="34">
        <f t="shared" ref="N29:N35" si="5">C29-M29</f>
        <v>6.3843169717714261</v>
      </c>
      <c r="O29" s="151"/>
      <c r="P29" s="201"/>
      <c r="Q29" s="248"/>
      <c r="R29" s="248"/>
    </row>
    <row r="30" spans="2:18" s="10" customFormat="1" ht="17.100000000000001" customHeight="1">
      <c r="B30" s="30" t="s">
        <v>50</v>
      </c>
      <c r="C30" s="183">
        <v>0.72041445701294682</v>
      </c>
      <c r="D30" s="153">
        <v>0.59185010882857281</v>
      </c>
      <c r="E30" s="153">
        <v>0.58180346549266604</v>
      </c>
      <c r="F30" s="153">
        <v>0.57204336305262149</v>
      </c>
      <c r="G30" s="153">
        <v>0.71605575298781265</v>
      </c>
      <c r="H30" s="234"/>
      <c r="I30" s="183">
        <v>0.61698036639665876</v>
      </c>
      <c r="J30" s="153">
        <v>0.60718248064081848</v>
      </c>
      <c r="K30" s="153">
        <v>0.69195728698001324</v>
      </c>
      <c r="L30" s="234"/>
      <c r="M30" s="153">
        <v>0.68336559927621043</v>
      </c>
      <c r="N30" s="153">
        <f t="shared" si="5"/>
        <v>3.7048857736736385E-2</v>
      </c>
      <c r="O30" s="184"/>
      <c r="P30" s="234"/>
      <c r="Q30" s="249"/>
      <c r="R30" s="249"/>
    </row>
    <row r="31" spans="2:18" s="10" customFormat="1" ht="17.100000000000001" customHeight="1">
      <c r="B31" s="30" t="s">
        <v>117</v>
      </c>
      <c r="C31" s="161">
        <v>0.7696273456802547</v>
      </c>
      <c r="D31" s="34">
        <v>-1.9290151999993201</v>
      </c>
      <c r="E31" s="34">
        <v>-4.4525107861870099</v>
      </c>
      <c r="F31" s="34">
        <v>-0.95675685803525701</v>
      </c>
      <c r="G31" s="34">
        <v>-13.363575042903461</v>
      </c>
      <c r="H31" s="201"/>
      <c r="I31" s="161">
        <v>-1.6347539473866404</v>
      </c>
      <c r="J31" s="34">
        <v>-4.793893258976869</v>
      </c>
      <c r="K31" s="34">
        <v>2.8802069847483529</v>
      </c>
      <c r="L31" s="201"/>
      <c r="M31" s="34">
        <v>13.927022107660315</v>
      </c>
      <c r="N31" s="34">
        <f t="shared" si="5"/>
        <v>-13.157394761980061</v>
      </c>
      <c r="O31" s="151"/>
      <c r="P31" s="201"/>
      <c r="Q31" s="248"/>
      <c r="R31" s="248"/>
    </row>
    <row r="32" spans="2:18" s="10" customFormat="1" ht="17.100000000000001" customHeight="1">
      <c r="B32" s="30" t="s">
        <v>105</v>
      </c>
      <c r="C32" s="183">
        <v>6.2472494698717913E-2</v>
      </c>
      <c r="D32" s="153">
        <v>0.11582080067910824</v>
      </c>
      <c r="E32" s="153">
        <v>0.10838142244068118</v>
      </c>
      <c r="F32" s="153">
        <v>0.1155093058565248</v>
      </c>
      <c r="G32" s="153">
        <v>9.5312215310060844E-2</v>
      </c>
      <c r="H32" s="234"/>
      <c r="I32" s="183">
        <v>0.10053026748498967</v>
      </c>
      <c r="J32" s="153">
        <v>0.12212630240139159</v>
      </c>
      <c r="K32" s="153">
        <v>8.6566196446020122E-2</v>
      </c>
      <c r="L32" s="234"/>
      <c r="M32" s="153">
        <v>6.8587419290522256E-2</v>
      </c>
      <c r="N32" s="153">
        <f t="shared" si="5"/>
        <v>-6.1149245918043424E-3</v>
      </c>
      <c r="O32" s="184"/>
      <c r="P32" s="234"/>
      <c r="Q32" s="249"/>
      <c r="R32" s="249"/>
    </row>
    <row r="33" spans="2:14" s="10" customFormat="1" ht="17.100000000000001" customHeight="1">
      <c r="B33" s="30" t="s">
        <v>200</v>
      </c>
      <c r="C33" s="170">
        <v>140.87064275100002</v>
      </c>
      <c r="D33" s="239">
        <v>143.82248275999999</v>
      </c>
      <c r="E33" s="239">
        <v>146.34781565199998</v>
      </c>
      <c r="F33" s="239">
        <v>144.17372168699998</v>
      </c>
      <c r="G33" s="239">
        <v>140.18729827400003</v>
      </c>
      <c r="H33" s="201"/>
      <c r="I33" s="170">
        <v>140.87064275100002</v>
      </c>
      <c r="J33" s="238">
        <v>140.18729827400003</v>
      </c>
      <c r="K33" s="238">
        <v>128.59331991699997</v>
      </c>
      <c r="L33" s="201"/>
      <c r="M33" s="239">
        <v>144.46218937828155</v>
      </c>
      <c r="N33" s="239">
        <f t="shared" si="5"/>
        <v>-3.5915466272815308</v>
      </c>
    </row>
    <row r="34" spans="2:14" s="10" customFormat="1" ht="17.100000000000001" customHeight="1">
      <c r="B34" s="30" t="s">
        <v>222</v>
      </c>
      <c r="C34" s="183">
        <v>0.14450578606360162</v>
      </c>
      <c r="D34" s="153">
        <v>0.14124129698065296</v>
      </c>
      <c r="E34" s="153">
        <v>0.1380667549425352</v>
      </c>
      <c r="F34" s="153">
        <v>0.13838745207198905</v>
      </c>
      <c r="G34" s="153">
        <v>0.14269074478418675</v>
      </c>
      <c r="H34" s="201"/>
      <c r="I34" s="183">
        <v>0.14450578606360162</v>
      </c>
      <c r="J34" s="153">
        <v>0.14269074478418675</v>
      </c>
      <c r="K34" s="153">
        <v>0.15169555473480842</v>
      </c>
      <c r="L34" s="201"/>
      <c r="M34" s="153">
        <v>0.14157127355529212</v>
      </c>
      <c r="N34" s="153">
        <f t="shared" si="5"/>
        <v>2.9345125083095058E-3</v>
      </c>
    </row>
    <row r="35" spans="2:14" s="10" customFormat="1" ht="17.100000000000001" customHeight="1">
      <c r="B35" s="30" t="s">
        <v>223</v>
      </c>
      <c r="C35" s="183">
        <v>5.6613671596977763E-2</v>
      </c>
      <c r="D35" s="153">
        <v>5.4517538283203083E-2</v>
      </c>
      <c r="E35" s="153">
        <v>5.3277253259644983E-2</v>
      </c>
      <c r="F35" s="153">
        <v>5.2112534879465232E-2</v>
      </c>
      <c r="G35" s="153">
        <v>5.3239085764001742E-2</v>
      </c>
      <c r="H35" s="201"/>
      <c r="I35" s="183">
        <v>5.6613671596977763E-2</v>
      </c>
      <c r="J35" s="153">
        <v>5.3239085764001742E-2</v>
      </c>
      <c r="K35" s="153">
        <v>5.1965473526495762E-2</v>
      </c>
      <c r="L35" s="201"/>
      <c r="M35" s="153">
        <v>5.4916118571040021E-2</v>
      </c>
      <c r="N35" s="153">
        <f t="shared" si="5"/>
        <v>1.6975530259377425E-3</v>
      </c>
    </row>
    <row r="36" spans="2:14" s="10" customFormat="1" ht="17.100000000000001" customHeight="1">
      <c r="B36" s="30" t="s">
        <v>209</v>
      </c>
      <c r="C36" s="161" vm="34">
        <v>21975.53</v>
      </c>
      <c r="D36" s="32" vm="35">
        <v>21542.29</v>
      </c>
      <c r="E36" s="32" vm="31">
        <v>21047.360000000001</v>
      </c>
      <c r="F36" s="32" vm="32">
        <v>20886.54</v>
      </c>
      <c r="G36" s="32" vm="18">
        <v>20871.850000000002</v>
      </c>
      <c r="H36" s="201"/>
      <c r="I36" s="161" vm="34">
        <v>21975.53</v>
      </c>
      <c r="J36" s="34" vm="17">
        <v>20871.850000000002</v>
      </c>
      <c r="K36" s="34" vm="28">
        <v>20038.359999999997</v>
      </c>
      <c r="L36" s="201"/>
      <c r="M36" s="32"/>
      <c r="N36" s="32"/>
    </row>
    <row r="37" spans="2:14" s="10" customFormat="1" ht="17.100000000000001" customHeight="1">
      <c r="B37" s="30" t="s">
        <v>210</v>
      </c>
      <c r="C37" s="161" vm="34">
        <v>3669.6899999999996</v>
      </c>
      <c r="D37" s="32" vm="33">
        <v>3875.56</v>
      </c>
      <c r="E37" s="32" vm="31">
        <v>3944.68</v>
      </c>
      <c r="F37" s="32" vm="33">
        <v>3930.7499999999995</v>
      </c>
      <c r="G37" s="32" vm="25">
        <v>4092.4699999999975</v>
      </c>
      <c r="H37" s="201"/>
      <c r="I37" s="161" vm="34">
        <v>3669.6899999999996</v>
      </c>
      <c r="J37" s="34" vm="17">
        <v>4092.4699999999975</v>
      </c>
      <c r="K37" s="34" vm="27">
        <v>4574.87</v>
      </c>
      <c r="L37" s="201"/>
      <c r="M37" s="32"/>
      <c r="N37" s="32"/>
    </row>
    <row r="38" spans="2:14" s="10" customFormat="1" ht="17.100000000000001" customHeight="1">
      <c r="B38" s="30"/>
      <c r="C38" s="32"/>
      <c r="D38" s="32"/>
      <c r="E38" s="32"/>
      <c r="F38" s="32"/>
      <c r="G38" s="32"/>
      <c r="H38" s="201"/>
      <c r="I38" s="32"/>
      <c r="J38" s="32"/>
      <c r="K38" s="32"/>
      <c r="L38" s="201"/>
      <c r="M38" s="32"/>
    </row>
    <row r="39" spans="2:14" s="10" customFormat="1" ht="17.100000000000001" customHeight="1">
      <c r="B39" s="233" t="s">
        <v>189</v>
      </c>
      <c r="C39" s="32"/>
      <c r="D39" s="32"/>
      <c r="E39" s="32"/>
      <c r="F39" s="32"/>
      <c r="G39" s="32"/>
      <c r="H39" s="201"/>
      <c r="I39" s="32"/>
      <c r="J39" s="32"/>
      <c r="K39" s="32"/>
      <c r="L39" s="201"/>
      <c r="M39" s="32"/>
    </row>
    <row r="40" spans="2:14" s="10" customFormat="1" ht="16.899999999999999" customHeight="1">
      <c r="B40" s="30" t="s">
        <v>118</v>
      </c>
      <c r="C40" s="179">
        <v>0.43263044159013914</v>
      </c>
      <c r="D40" s="111">
        <v>0.78154034196324229</v>
      </c>
      <c r="E40" s="111">
        <v>0.72500450046856746</v>
      </c>
      <c r="F40" s="111">
        <v>0.75536435543226654</v>
      </c>
      <c r="G40" s="111">
        <v>0.60370159961060255</v>
      </c>
      <c r="H40" s="201"/>
      <c r="I40" s="179">
        <v>2.7160236958387469</v>
      </c>
      <c r="J40" s="111">
        <v>2.9943334398376495</v>
      </c>
      <c r="K40" s="111">
        <v>1.9648443600479464</v>
      </c>
      <c r="L40" s="201"/>
      <c r="M40" s="111">
        <v>0.45898054140826511</v>
      </c>
      <c r="N40" s="111">
        <f>C40-M40</f>
        <v>-2.6350099818125972E-2</v>
      </c>
    </row>
    <row r="41" spans="2:14" s="10" customFormat="1" ht="16.899999999999999" customHeight="1">
      <c r="B41" s="30" t="s">
        <v>190</v>
      </c>
      <c r="C41" s="179">
        <v>27.166016971452297</v>
      </c>
      <c r="D41" s="111">
        <v>26.809447677507912</v>
      </c>
      <c r="E41" s="111">
        <v>26.636012741490127</v>
      </c>
      <c r="F41" s="111">
        <v>26.113572773771082</v>
      </c>
      <c r="G41" s="111">
        <v>25.622742575721993</v>
      </c>
      <c r="H41" s="201"/>
      <c r="I41" s="179">
        <v>26.923699866036809</v>
      </c>
      <c r="J41" s="111">
        <v>25.448087944043952</v>
      </c>
      <c r="K41" s="111">
        <v>22.944568820117595</v>
      </c>
      <c r="L41" s="201"/>
      <c r="M41" s="111"/>
      <c r="N41" s="111"/>
    </row>
    <row r="42" spans="2:14" s="10" customFormat="1" ht="16.899999999999999" customHeight="1">
      <c r="B42" s="30" t="s">
        <v>191</v>
      </c>
      <c r="C42" s="179">
        <v>26.862530545428008</v>
      </c>
      <c r="D42" s="111">
        <v>26.532383898251616</v>
      </c>
      <c r="E42" s="111">
        <v>26.471454932407052</v>
      </c>
      <c r="F42" s="111">
        <v>25.974147538633673</v>
      </c>
      <c r="G42" s="111">
        <v>25.50823187173858</v>
      </c>
      <c r="I42" s="179">
        <v>26.622920496860949</v>
      </c>
      <c r="J42" s="111">
        <v>25.334357789791635</v>
      </c>
      <c r="K42" s="111">
        <v>22.825282494465412</v>
      </c>
      <c r="M42" s="111"/>
      <c r="N42" s="111"/>
    </row>
  </sheetData>
  <mergeCells count="2">
    <mergeCell ref="N5:O5"/>
    <mergeCell ref="Q5:R5"/>
  </mergeCells>
  <hyperlinks>
    <hyperlink ref="B2" location="'Table of Contents'!A1" display="GO BACK TO TABLE OF CONTENTS" xr:uid="{6B378BF6-CD27-4CEA-A0F8-1DCC708FE415}"/>
  </hyperlinks>
  <pageMargins left="0.25" right="0.25" top="0.75" bottom="0.75" header="0.3" footer="0.3"/>
  <pageSetup scale="4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  <pageSetUpPr fitToPage="1"/>
  </sheetPr>
  <dimension ref="B2:N37"/>
  <sheetViews>
    <sheetView showGridLines="0" zoomScaleNormal="100" zoomScaleSheetLayoutView="100" workbookViewId="0">
      <selection activeCell="D44" sqref="D44"/>
    </sheetView>
  </sheetViews>
  <sheetFormatPr defaultColWidth="9.28515625" defaultRowHeight="12.75"/>
  <cols>
    <col min="1" max="1" width="1.7109375" style="5" customWidth="1"/>
    <col min="2" max="2" width="55.28515625" style="5" customWidth="1"/>
    <col min="3" max="4" width="9.7109375" style="5" customWidth="1"/>
    <col min="5" max="6" width="10.42578125" style="5" customWidth="1"/>
    <col min="7" max="7" width="10.42578125" style="5" bestFit="1" customWidth="1"/>
    <col min="8" max="8" width="9.28515625" style="5"/>
    <col min="9" max="9" width="9.28515625" style="5" customWidth="1"/>
    <col min="10" max="10" width="9.28515625" style="5"/>
    <col min="11" max="11" width="9" style="5" customWidth="1"/>
    <col min="12" max="14" width="9.28515625" style="5" customWidth="1"/>
    <col min="15" max="16" width="9.28515625" style="5"/>
    <col min="17" max="17" width="9.28515625" style="5" customWidth="1"/>
    <col min="18" max="16384" width="9.28515625" style="5"/>
  </cols>
  <sheetData>
    <row r="2" spans="2:14" s="4" customFormat="1" ht="17.100000000000001" customHeight="1" thickBot="1">
      <c r="B2" s="143" t="s">
        <v>49</v>
      </c>
    </row>
    <row r="3" spans="2:14" s="4" customFormat="1" ht="17.100000000000001" customHeight="1">
      <c r="B3" s="5"/>
    </row>
    <row r="4" spans="2:14" ht="17.100000000000001" customHeight="1">
      <c r="B4" s="108" t="s">
        <v>215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4" s="186" customFormat="1" ht="17.100000000000001" customHeight="1">
      <c r="B5" s="200"/>
      <c r="C5" s="201"/>
      <c r="D5" s="201"/>
      <c r="E5" s="201"/>
      <c r="F5" s="201"/>
      <c r="G5" s="98"/>
      <c r="H5" s="98"/>
      <c r="I5" s="98"/>
      <c r="J5" s="98"/>
      <c r="K5" s="98"/>
      <c r="L5" s="98"/>
      <c r="M5" s="98"/>
      <c r="N5" s="98"/>
    </row>
    <row r="6" spans="2:14" s="10" customFormat="1" ht="17.100000000000001" customHeight="1">
      <c r="B6" s="46" t="s">
        <v>53</v>
      </c>
      <c r="C6" s="26" t="s">
        <v>224</v>
      </c>
      <c r="D6" s="26" t="s">
        <v>225</v>
      </c>
      <c r="E6" s="26" t="s">
        <v>226</v>
      </c>
      <c r="F6" s="26" t="s">
        <v>227</v>
      </c>
      <c r="G6" s="26" t="s">
        <v>228</v>
      </c>
      <c r="H6" s="26" t="s">
        <v>229</v>
      </c>
      <c r="I6" s="26" t="s">
        <v>230</v>
      </c>
      <c r="J6" s="26" t="s">
        <v>231</v>
      </c>
      <c r="K6" s="26" t="s">
        <v>232</v>
      </c>
      <c r="L6" s="26" t="s">
        <v>233</v>
      </c>
      <c r="M6" s="26" t="s">
        <v>234</v>
      </c>
      <c r="N6" s="26" t="s">
        <v>235</v>
      </c>
    </row>
    <row r="7" spans="2:14" s="10" customFormat="1" ht="17.100000000000001" customHeight="1">
      <c r="B7" s="27" t="s">
        <v>0</v>
      </c>
      <c r="C7" s="28">
        <v>1668.3973318737499</v>
      </c>
      <c r="D7" s="29">
        <v>1638.0280853039303</v>
      </c>
      <c r="E7" s="29">
        <v>1608.36956502556</v>
      </c>
      <c r="F7" s="29">
        <v>1589.1729884902502</v>
      </c>
      <c r="G7" s="29">
        <v>1503.7816475603202</v>
      </c>
      <c r="H7" s="29">
        <v>1532.5527581747299</v>
      </c>
      <c r="I7" s="29">
        <v>1621.7344232147095</v>
      </c>
      <c r="J7" s="29">
        <v>1620.2808979424501</v>
      </c>
      <c r="K7" s="29">
        <v>1563.6078518284094</v>
      </c>
      <c r="L7" s="29">
        <v>1275.7777006607398</v>
      </c>
      <c r="M7" s="29">
        <v>1272.8899574261</v>
      </c>
      <c r="N7" s="29">
        <v>1309.9953432193001</v>
      </c>
    </row>
    <row r="8" spans="2:14" s="10" customFormat="1" ht="17.100000000000001" customHeight="1">
      <c r="B8" s="27" t="s">
        <v>17</v>
      </c>
      <c r="C8" s="28">
        <v>500.17527102524031</v>
      </c>
      <c r="D8" s="29">
        <v>478.30599919694185</v>
      </c>
      <c r="E8" s="29">
        <v>462.37153773777897</v>
      </c>
      <c r="F8" s="29">
        <v>469.09717170950904</v>
      </c>
      <c r="G8" s="29">
        <v>452.00026799386006</v>
      </c>
      <c r="H8" s="29">
        <v>441.72685588518203</v>
      </c>
      <c r="I8" s="29">
        <v>444.39888731505408</v>
      </c>
      <c r="J8" s="29">
        <v>444.189571095894</v>
      </c>
      <c r="K8" s="29">
        <v>442.57369467753011</v>
      </c>
      <c r="L8" s="29">
        <v>440.55859307352699</v>
      </c>
      <c r="M8" s="29">
        <v>447.94592858914899</v>
      </c>
      <c r="N8" s="29">
        <v>447.25200319334402</v>
      </c>
    </row>
    <row r="9" spans="2:14" s="10" customFormat="1" ht="17.100000000000001" customHeight="1">
      <c r="B9" s="27" t="s">
        <v>51</v>
      </c>
      <c r="C9" s="28">
        <v>71.615207781990705</v>
      </c>
      <c r="D9" s="29">
        <v>136.79244050332755</v>
      </c>
      <c r="E9" s="29">
        <v>100.31879877919067</v>
      </c>
      <c r="F9" s="29">
        <v>138.56035232135076</v>
      </c>
      <c r="G9" s="29">
        <v>85.493006200450452</v>
      </c>
      <c r="H9" s="29">
        <v>237.14291440063715</v>
      </c>
      <c r="I9" s="29">
        <v>157.04436963988695</v>
      </c>
      <c r="J9" s="29">
        <v>77.862569606905765</v>
      </c>
      <c r="K9" s="29">
        <v>-144.81662520797846</v>
      </c>
      <c r="L9" s="29">
        <v>445.91339624162305</v>
      </c>
      <c r="M9" s="29">
        <v>163.31168995466095</v>
      </c>
      <c r="N9" s="29">
        <v>175.51361747898574</v>
      </c>
    </row>
    <row r="10" spans="2:14" s="10" customFormat="1" ht="17.100000000000001" customHeight="1">
      <c r="B10" s="140" t="s">
        <v>1</v>
      </c>
      <c r="C10" s="135">
        <v>2240.1878106809809</v>
      </c>
      <c r="D10" s="141">
        <v>2253.1265250041997</v>
      </c>
      <c r="E10" s="141">
        <v>2171.0599015425296</v>
      </c>
      <c r="F10" s="141">
        <v>2196.83051252111</v>
      </c>
      <c r="G10" s="141">
        <v>2041.2749217546307</v>
      </c>
      <c r="H10" s="141">
        <v>2211.4225284605491</v>
      </c>
      <c r="I10" s="141">
        <v>2223.1776801696506</v>
      </c>
      <c r="J10" s="141">
        <v>2142.3330386452499</v>
      </c>
      <c r="K10" s="141">
        <v>1861.364921297961</v>
      </c>
      <c r="L10" s="141">
        <v>2162.2496899758899</v>
      </c>
      <c r="M10" s="141">
        <v>1884.1475759699099</v>
      </c>
      <c r="N10" s="141">
        <v>1932.7609638916299</v>
      </c>
    </row>
    <row r="11" spans="2:14" s="10" customFormat="1" ht="17.100000000000001" customHeight="1">
      <c r="B11" s="27" t="s">
        <v>20</v>
      </c>
      <c r="C11" s="28">
        <v>742.97454015226026</v>
      </c>
      <c r="D11" s="29">
        <v>717.79408148377001</v>
      </c>
      <c r="E11" s="29">
        <v>658.83162085262893</v>
      </c>
      <c r="F11" s="29">
        <v>656.20534475034106</v>
      </c>
      <c r="G11" s="29">
        <v>646.63356939888035</v>
      </c>
      <c r="H11" s="29">
        <v>627.28337203708975</v>
      </c>
      <c r="I11" s="29">
        <v>611.82918816080314</v>
      </c>
      <c r="J11" s="29">
        <v>605.93845625655695</v>
      </c>
      <c r="K11" s="29">
        <v>633.86438694451942</v>
      </c>
      <c r="L11" s="29">
        <v>605.07178753623009</v>
      </c>
      <c r="M11" s="29">
        <v>618.79984651245502</v>
      </c>
      <c r="N11" s="29">
        <v>599.77701645932495</v>
      </c>
    </row>
    <row r="12" spans="2:14" s="10" customFormat="1" ht="17.100000000000001" customHeight="1">
      <c r="B12" s="27" t="s">
        <v>37</v>
      </c>
      <c r="C12" s="28">
        <v>870.88914508650078</v>
      </c>
      <c r="D12" s="29">
        <v>615.71909754450962</v>
      </c>
      <c r="E12" s="29">
        <v>604.29855365698108</v>
      </c>
      <c r="F12" s="29">
        <v>600.47696968884884</v>
      </c>
      <c r="G12" s="29">
        <v>815.03308175327015</v>
      </c>
      <c r="H12" s="29">
        <v>601.02532669650009</v>
      </c>
      <c r="I12" s="29">
        <v>525.08596935834703</v>
      </c>
      <c r="J12" s="29">
        <v>799.99605108920309</v>
      </c>
      <c r="K12" s="29">
        <v>709.09084091900024</v>
      </c>
      <c r="L12" s="29">
        <v>648.76713755060939</v>
      </c>
      <c r="M12" s="29">
        <v>702.11591157388523</v>
      </c>
      <c r="N12" s="29">
        <v>907.82020066760504</v>
      </c>
    </row>
    <row r="13" spans="2:14" s="10" customFormat="1" ht="17.100000000000001" customHeight="1">
      <c r="B13" s="140" t="s">
        <v>2</v>
      </c>
      <c r="C13" s="135">
        <v>1613.863685238761</v>
      </c>
      <c r="D13" s="141">
        <v>1333.5131790282796</v>
      </c>
      <c r="E13" s="141">
        <v>1263.13017450961</v>
      </c>
      <c r="F13" s="141">
        <v>1256.6823144391899</v>
      </c>
      <c r="G13" s="141">
        <v>1461.6666511521505</v>
      </c>
      <c r="H13" s="141">
        <v>1228.3086987335898</v>
      </c>
      <c r="I13" s="141">
        <v>1136.9151575191502</v>
      </c>
      <c r="J13" s="141">
        <v>1405.93450734576</v>
      </c>
      <c r="K13" s="141">
        <v>1342.9552278635197</v>
      </c>
      <c r="L13" s="141">
        <v>1253.8389250868395</v>
      </c>
      <c r="M13" s="141">
        <v>1320.9157580863402</v>
      </c>
      <c r="N13" s="141">
        <v>1507.59721712693</v>
      </c>
    </row>
    <row r="14" spans="2:14" s="196" customFormat="1" ht="17.100000000000001" customHeight="1">
      <c r="B14" s="202" t="s">
        <v>38</v>
      </c>
      <c r="C14" s="135">
        <v>626.32412544221984</v>
      </c>
      <c r="D14" s="141">
        <v>919.61334597592008</v>
      </c>
      <c r="E14" s="141">
        <v>907.92972703291957</v>
      </c>
      <c r="F14" s="141">
        <v>940.1481980819201</v>
      </c>
      <c r="G14" s="141">
        <v>579.60827060248016</v>
      </c>
      <c r="H14" s="141">
        <v>983.11382972695924</v>
      </c>
      <c r="I14" s="141">
        <v>1086.2625226505004</v>
      </c>
      <c r="J14" s="141">
        <v>736.39853129948983</v>
      </c>
      <c r="K14" s="141">
        <v>518.40969343444135</v>
      </c>
      <c r="L14" s="141">
        <v>908.41076488905037</v>
      </c>
      <c r="M14" s="141">
        <v>563.23181788356965</v>
      </c>
      <c r="N14" s="141">
        <v>425.16374676469991</v>
      </c>
    </row>
    <row r="15" spans="2:14" s="10" customFormat="1" ht="17.100000000000001" customHeight="1">
      <c r="B15" s="30" t="s">
        <v>99</v>
      </c>
      <c r="C15" s="31">
        <v>8.686811914864494</v>
      </c>
      <c r="D15" s="32">
        <v>-28.648670107686595</v>
      </c>
      <c r="E15" s="32">
        <v>-4.3376236929990197</v>
      </c>
      <c r="F15" s="32">
        <v>3.21856358545512</v>
      </c>
      <c r="G15" s="32">
        <v>-82.678406635283523</v>
      </c>
      <c r="H15" s="32">
        <v>-21.17626468033259</v>
      </c>
      <c r="I15" s="32">
        <v>-68.607186069340599</v>
      </c>
      <c r="J15" s="32">
        <v>14.062855275230699</v>
      </c>
      <c r="K15" s="32">
        <v>32.135512759507094</v>
      </c>
      <c r="L15" s="32">
        <v>6.8770487294921026</v>
      </c>
      <c r="M15" s="32">
        <v>-62.422197741255097</v>
      </c>
      <c r="N15" s="32">
        <v>62.240205723887698</v>
      </c>
    </row>
    <row r="16" spans="2:14" s="10" customFormat="1" ht="17.100000000000001" customHeight="1">
      <c r="B16" s="202" t="s">
        <v>111</v>
      </c>
      <c r="C16" s="135">
        <v>617.63731352735533</v>
      </c>
      <c r="D16" s="141">
        <v>948.26201608360668</v>
      </c>
      <c r="E16" s="141">
        <v>912.26735072591862</v>
      </c>
      <c r="F16" s="141">
        <v>936.92963449646493</v>
      </c>
      <c r="G16" s="141">
        <v>662.28667723776368</v>
      </c>
      <c r="H16" s="141">
        <v>1004.2900944072918</v>
      </c>
      <c r="I16" s="141">
        <v>1154.8697087198409</v>
      </c>
      <c r="J16" s="141">
        <v>722.3356760242591</v>
      </c>
      <c r="K16" s="141">
        <v>486.27418067493426</v>
      </c>
      <c r="L16" s="141">
        <v>901.53371615955825</v>
      </c>
      <c r="M16" s="141">
        <v>625.65401562482475</v>
      </c>
      <c r="N16" s="141">
        <v>362.92354104081221</v>
      </c>
    </row>
    <row r="17" spans="2:14" s="10" customFormat="1" ht="17.100000000000001" customHeight="1">
      <c r="B17" s="30" t="s">
        <v>24</v>
      </c>
      <c r="C17" s="31">
        <v>220.25712255274311</v>
      </c>
      <c r="D17" s="32">
        <v>258.70876693997798</v>
      </c>
      <c r="E17" s="32">
        <v>270.59678411790799</v>
      </c>
      <c r="F17" s="32">
        <v>263.00941548088099</v>
      </c>
      <c r="G17" s="32">
        <v>116.92493635191005</v>
      </c>
      <c r="H17" s="32">
        <v>245.68479294643299</v>
      </c>
      <c r="I17" s="32">
        <v>285.071060273819</v>
      </c>
      <c r="J17" s="32">
        <v>199.48110541088499</v>
      </c>
      <c r="K17" s="32">
        <v>131.82506148052897</v>
      </c>
      <c r="L17" s="32">
        <v>158.647598116349</v>
      </c>
      <c r="M17" s="32">
        <v>150.76443659226189</v>
      </c>
      <c r="N17" s="32">
        <v>67.780198347123104</v>
      </c>
    </row>
    <row r="18" spans="2:14" s="10" customFormat="1" ht="17.100000000000001" customHeight="1">
      <c r="B18" s="202" t="s">
        <v>88</v>
      </c>
      <c r="C18" s="135">
        <v>397.38019097461222</v>
      </c>
      <c r="D18" s="141">
        <v>689.5532491436287</v>
      </c>
      <c r="E18" s="141">
        <v>641.67056660801063</v>
      </c>
      <c r="F18" s="141">
        <v>673.92021901558394</v>
      </c>
      <c r="G18" s="141">
        <v>545.36174088585358</v>
      </c>
      <c r="H18" s="141">
        <v>758.60530146085875</v>
      </c>
      <c r="I18" s="141">
        <v>869.79864844602184</v>
      </c>
      <c r="J18" s="141">
        <v>522.85457061337411</v>
      </c>
      <c r="K18" s="141">
        <v>354.44911919440528</v>
      </c>
      <c r="L18" s="141">
        <v>742.88611804320931</v>
      </c>
      <c r="M18" s="141">
        <v>474.88957903256289</v>
      </c>
      <c r="N18" s="141">
        <v>295.14334269368908</v>
      </c>
    </row>
    <row r="19" spans="2:14" s="10" customFormat="1" ht="17.100000000000001" customHeight="1">
      <c r="B19" s="27" t="s">
        <v>22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</row>
    <row r="20" spans="2:14" s="10" customFormat="1" ht="17.100000000000001" customHeight="1">
      <c r="B20" s="102" t="s">
        <v>120</v>
      </c>
      <c r="C20" s="31">
        <v>349.72394097461222</v>
      </c>
      <c r="D20" s="32">
        <v>651.06106114362865</v>
      </c>
      <c r="E20" s="32">
        <v>605.96744160801063</v>
      </c>
      <c r="F20" s="32">
        <v>647.24053101558388</v>
      </c>
      <c r="G20" s="32">
        <v>522.54924088585358</v>
      </c>
      <c r="H20" s="32">
        <v>735.79280146085875</v>
      </c>
      <c r="I20" s="32">
        <v>846.87071894602184</v>
      </c>
      <c r="J20" s="32">
        <v>500.15750011337411</v>
      </c>
      <c r="K20" s="32">
        <v>331.57325219440526</v>
      </c>
      <c r="L20" s="32">
        <v>720.25997904320934</v>
      </c>
      <c r="M20" s="32">
        <v>452.34850153256292</v>
      </c>
      <c r="N20" s="32">
        <v>272.21462969368906</v>
      </c>
    </row>
    <row r="21" spans="2:14" s="10" customFormat="1" ht="17.100000000000001" customHeight="1">
      <c r="B21" s="109" t="s">
        <v>119</v>
      </c>
      <c r="C21" s="31">
        <v>47.65625</v>
      </c>
      <c r="D21" s="32">
        <v>38.492188000000056</v>
      </c>
      <c r="E21" s="32">
        <v>35.703125</v>
      </c>
      <c r="F21" s="32">
        <v>26.679688000000056</v>
      </c>
      <c r="G21" s="32">
        <v>22.8125</v>
      </c>
      <c r="H21" s="32">
        <v>22.8125</v>
      </c>
      <c r="I21" s="32">
        <v>22.8125</v>
      </c>
      <c r="J21" s="32">
        <v>22.8125</v>
      </c>
      <c r="K21" s="32">
        <v>22.8125</v>
      </c>
      <c r="L21" s="32">
        <v>22.8125</v>
      </c>
      <c r="M21" s="32">
        <v>22.8125</v>
      </c>
      <c r="N21" s="32">
        <v>22.8125</v>
      </c>
    </row>
    <row r="22" spans="2:14" s="10" customFormat="1" ht="17.100000000000001" customHeight="1">
      <c r="B22" s="102" t="s">
        <v>23</v>
      </c>
      <c r="C22" s="31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0.1154295</v>
      </c>
      <c r="J22" s="32">
        <v>-0.1154295</v>
      </c>
      <c r="K22" s="32">
        <v>6.3367000000000021E-2</v>
      </c>
      <c r="L22" s="32">
        <v>-0.186361</v>
      </c>
      <c r="M22" s="32">
        <v>-0.27142250000000001</v>
      </c>
      <c r="N22" s="32">
        <v>0.116213</v>
      </c>
    </row>
    <row r="23" spans="2:14" s="10" customFormat="1" ht="17.100000000000001" customHeight="1">
      <c r="B23" s="72"/>
    </row>
    <row r="24" spans="2:14" s="10" customFormat="1" ht="17.100000000000001" customHeight="1">
      <c r="B24" s="33" t="s">
        <v>86</v>
      </c>
      <c r="C24" s="31">
        <v>167.05554323841645</v>
      </c>
      <c r="D24" s="34">
        <v>164.5534855395683</v>
      </c>
      <c r="E24" s="34">
        <v>161.77614455595392</v>
      </c>
      <c r="F24" s="34">
        <v>161.87315622501725</v>
      </c>
      <c r="G24" s="34">
        <v>152.35376006123863</v>
      </c>
      <c r="H24" s="34">
        <v>154.19063115404722</v>
      </c>
      <c r="I24" s="34">
        <v>159.12846442843122</v>
      </c>
      <c r="J24" s="34">
        <v>162.52738750491136</v>
      </c>
      <c r="K24" s="34">
        <v>150.2627022492685</v>
      </c>
      <c r="L24" s="34">
        <v>119.11069819971141</v>
      </c>
      <c r="M24" s="34">
        <v>121.1154403757631</v>
      </c>
      <c r="N24" s="34">
        <v>125.52560249435616</v>
      </c>
    </row>
    <row r="25" spans="2:14" s="10" customFormat="1" ht="17.100000000000001" customHeight="1">
      <c r="B25" s="33" t="s">
        <v>50</v>
      </c>
      <c r="C25" s="180">
        <v>0.72041445701294682</v>
      </c>
      <c r="D25" s="153">
        <v>0.59185010882857281</v>
      </c>
      <c r="E25" s="153">
        <v>0.58180346549266604</v>
      </c>
      <c r="F25" s="153">
        <v>0.57204336305262149</v>
      </c>
      <c r="G25" s="153">
        <v>0.71605575298781265</v>
      </c>
      <c r="H25" s="153">
        <v>0.55543826786853789</v>
      </c>
      <c r="I25" s="153">
        <v>0.51139194480955397</v>
      </c>
      <c r="J25" s="153">
        <v>0.65626328025769176</v>
      </c>
      <c r="K25" s="153">
        <v>0.72148949004962148</v>
      </c>
      <c r="L25" s="153">
        <v>0.57987702849471578</v>
      </c>
      <c r="M25" s="153">
        <v>0.70106809834488015</v>
      </c>
      <c r="N25" s="153">
        <v>0.78002259218406955</v>
      </c>
    </row>
    <row r="26" spans="2:14" s="10" customFormat="1" ht="17.100000000000001" customHeight="1">
      <c r="B26" s="35" t="s">
        <v>117</v>
      </c>
      <c r="C26" s="31">
        <v>0.7696273456802547</v>
      </c>
      <c r="D26" s="34">
        <v>-1.9290151999993201</v>
      </c>
      <c r="E26" s="34">
        <v>-4.4525107861870099</v>
      </c>
      <c r="F26" s="34">
        <v>-0.95675685803525701</v>
      </c>
      <c r="G26" s="34">
        <v>-13.363575042903461</v>
      </c>
      <c r="H26" s="34">
        <v>0.35555774292128456</v>
      </c>
      <c r="I26" s="34">
        <v>-10.065006441417458</v>
      </c>
      <c r="J26" s="34">
        <v>3.8974507054921581</v>
      </c>
      <c r="K26" s="34">
        <v>5.958127942257418</v>
      </c>
      <c r="L26" s="34">
        <v>1.2731633975537431</v>
      </c>
      <c r="M26" s="34">
        <v>-9.4724068551561373</v>
      </c>
      <c r="N26" s="34">
        <v>13.761543454338387</v>
      </c>
    </row>
    <row r="27" spans="2:14" s="10" customFormat="1" ht="17.100000000000001" customHeight="1">
      <c r="B27" s="33" t="s">
        <v>105</v>
      </c>
      <c r="C27" s="180">
        <v>6.2472494698716532E-2</v>
      </c>
      <c r="D27" s="153">
        <v>0.11582080067910974</v>
      </c>
      <c r="E27" s="153">
        <v>0.10838142244068118</v>
      </c>
      <c r="F27" s="153">
        <v>0.1153593058565248</v>
      </c>
      <c r="G27" s="153">
        <v>9.5312215310061482E-2</v>
      </c>
      <c r="H27" s="153">
        <v>0.13645005137901667</v>
      </c>
      <c r="I27" s="153">
        <v>0.16208782883509257</v>
      </c>
      <c r="J27" s="153">
        <v>9.5563944489938227E-2</v>
      </c>
      <c r="K27" s="153">
        <v>6.4330475981524804E-2</v>
      </c>
      <c r="L27" s="153">
        <v>0.13924331904211273</v>
      </c>
      <c r="M27" s="153">
        <v>8.8454263399559988E-2</v>
      </c>
      <c r="N27" s="153">
        <v>5.3587078687499658E-2</v>
      </c>
    </row>
    <row r="28" spans="2:14" s="10" customFormat="1" ht="17.100000000000001" customHeight="1">
      <c r="B28" s="33" t="s">
        <v>118</v>
      </c>
      <c r="C28" s="110">
        <v>0.43263044159013914</v>
      </c>
      <c r="D28" s="111">
        <v>0.78154034196324229</v>
      </c>
      <c r="E28" s="111">
        <v>0.72500450046856746</v>
      </c>
      <c r="F28" s="111">
        <v>0.75536435543226654</v>
      </c>
      <c r="G28" s="111">
        <v>0.60370159961060255</v>
      </c>
      <c r="H28" s="111">
        <v>0.85006207352029906</v>
      </c>
      <c r="I28" s="111">
        <v>0.97790430798135553</v>
      </c>
      <c r="J28" s="111">
        <v>0.56266545872539242</v>
      </c>
      <c r="K28" s="111">
        <v>0.36943192838357969</v>
      </c>
      <c r="L28" s="111">
        <v>0.80249848633580256</v>
      </c>
      <c r="M28" s="111">
        <v>0.50127148775249952</v>
      </c>
      <c r="N28" s="111">
        <v>0.29164245757606444</v>
      </c>
    </row>
    <row r="29" spans="2:14" s="10" customFormat="1" ht="17.100000000000001" customHeight="1">
      <c r="B29" s="93" t="s">
        <v>199</v>
      </c>
      <c r="C29" s="31">
        <v>344.407256985</v>
      </c>
      <c r="D29" s="32">
        <v>342.56657938499995</v>
      </c>
      <c r="E29" s="32">
        <v>358.14240122599995</v>
      </c>
      <c r="F29" s="32">
        <v>347.05496403699993</v>
      </c>
      <c r="G29" s="32">
        <v>317.73867158899992</v>
      </c>
      <c r="H29" s="32">
        <v>308.95823760999997</v>
      </c>
      <c r="I29" s="32">
        <v>312.59372560899999</v>
      </c>
      <c r="J29" s="32">
        <v>309.88125794499996</v>
      </c>
      <c r="K29" s="32">
        <v>301.20857262500004</v>
      </c>
      <c r="L29" s="32">
        <v>292.57521452400005</v>
      </c>
      <c r="M29" s="32">
        <v>297.18676335900005</v>
      </c>
      <c r="N29" s="32">
        <v>304.66667359900003</v>
      </c>
    </row>
    <row r="30" spans="2:14" s="10" customFormat="1" ht="17.100000000000001" customHeight="1">
      <c r="B30" s="93" t="s">
        <v>200</v>
      </c>
      <c r="C30" s="31">
        <v>140.87064275100002</v>
      </c>
      <c r="D30" s="32">
        <v>143.82248275999999</v>
      </c>
      <c r="E30" s="32">
        <v>146.34781565199998</v>
      </c>
      <c r="F30" s="32">
        <v>144.17372168699998</v>
      </c>
      <c r="G30" s="32">
        <v>140.18729827400003</v>
      </c>
      <c r="H30" s="32">
        <v>136.57005808000002</v>
      </c>
      <c r="I30" s="32">
        <v>134.48717994899999</v>
      </c>
      <c r="J30" s="32">
        <v>131.74764704200001</v>
      </c>
      <c r="K30" s="32">
        <v>128.59331991699997</v>
      </c>
      <c r="L30" s="32">
        <v>130.95913057199999</v>
      </c>
      <c r="M30" s="32">
        <v>126.67624719200001</v>
      </c>
      <c r="N30" s="32">
        <v>124.341890068</v>
      </c>
    </row>
    <row r="31" spans="2:14" s="10" customFormat="1" ht="17.100000000000001" customHeight="1">
      <c r="B31" s="93" t="s">
        <v>209</v>
      </c>
      <c r="C31" s="31" vm="25">
        <v>21975.53</v>
      </c>
      <c r="D31" s="32" vm="37">
        <v>21542.29</v>
      </c>
      <c r="E31" s="32" vm="13">
        <v>21047.360000000001</v>
      </c>
      <c r="F31" s="32" vm="32">
        <v>20886.54</v>
      </c>
      <c r="G31" s="32" vm="17">
        <v>20871.850000000002</v>
      </c>
      <c r="H31" s="32" vm="15">
        <v>20513.380000000005</v>
      </c>
      <c r="I31" s="32" vm="13">
        <v>20153.240000000002</v>
      </c>
      <c r="J31" s="32" vm="23">
        <v>20142.360000000004</v>
      </c>
      <c r="K31" s="32" vm="28">
        <v>20038.359999999997</v>
      </c>
      <c r="L31" s="32" vm="36">
        <v>20128.189999999999</v>
      </c>
      <c r="M31" s="32" vm="15">
        <v>20079.159999999996</v>
      </c>
      <c r="N31" s="32" vm="13">
        <v>20086.039999999997</v>
      </c>
    </row>
    <row r="32" spans="2:14" s="10" customFormat="1" ht="17.100000000000001" customHeight="1">
      <c r="B32" s="93" t="s">
        <v>210</v>
      </c>
      <c r="C32" s="31" vm="25">
        <v>3669.6899999999996</v>
      </c>
      <c r="D32" s="32" vm="23">
        <v>3875.56</v>
      </c>
      <c r="E32" s="32" vm="23">
        <v>3944.68</v>
      </c>
      <c r="F32" s="32" vm="39">
        <v>3930.7499999999995</v>
      </c>
      <c r="G32" s="32" vm="17">
        <v>4092.4699999999975</v>
      </c>
      <c r="H32" s="32" vm="15">
        <v>4230.949999999998</v>
      </c>
      <c r="I32" s="32" vm="13">
        <v>4296.0899999999983</v>
      </c>
      <c r="J32" s="32" vm="23">
        <v>4323.6299999999983</v>
      </c>
      <c r="K32" s="32" vm="27">
        <v>4574.87</v>
      </c>
      <c r="L32" s="32" vm="30">
        <v>5207.3599999999997</v>
      </c>
      <c r="M32" s="32" vm="21">
        <v>5932.62</v>
      </c>
      <c r="N32" s="32" vm="16">
        <v>6437.52</v>
      </c>
    </row>
    <row r="34" spans="2:14" s="10" customFormat="1" ht="17.100000000000001" customHeight="1">
      <c r="B34" s="30" t="s">
        <v>213</v>
      </c>
      <c r="C34" s="31">
        <v>22392.186683833334</v>
      </c>
      <c r="D34" s="32">
        <v>22485.116915999999</v>
      </c>
      <c r="E34" s="32">
        <v>22364.254978833331</v>
      </c>
      <c r="F34" s="32">
        <v>22442.594507999998</v>
      </c>
      <c r="G34" s="32">
        <v>21930.000858166666</v>
      </c>
      <c r="H34" s="32">
        <v>21569.586644333333</v>
      </c>
      <c r="I34" s="32">
        <v>20899.057628999999</v>
      </c>
      <c r="J34" s="32">
        <v>20934.987678999998</v>
      </c>
      <c r="K34" s="32">
        <v>20616.869198333334</v>
      </c>
      <c r="L34" s="32">
        <v>20690.686892499998</v>
      </c>
      <c r="M34" s="32">
        <v>20455.701473166668</v>
      </c>
      <c r="N34" s="32">
        <v>20319.422992333337</v>
      </c>
    </row>
    <row r="35" spans="2:14" s="10" customFormat="1" ht="17.100000000000001" customHeight="1">
      <c r="B35" s="30" t="s">
        <v>103</v>
      </c>
      <c r="C35" s="31">
        <v>143501.05851616667</v>
      </c>
      <c r="D35" s="32">
        <v>145412.44512166665</v>
      </c>
      <c r="E35" s="32">
        <v>145764.80497550001</v>
      </c>
      <c r="F35" s="32">
        <v>142085.70248216667</v>
      </c>
      <c r="G35" s="32">
        <v>138004.33748600003</v>
      </c>
      <c r="H35" s="32">
        <v>135449.6026245</v>
      </c>
      <c r="I35" s="32">
        <v>131162.82613016668</v>
      </c>
      <c r="J35" s="32">
        <v>128942.88257816667</v>
      </c>
      <c r="K35" s="32">
        <v>129827.93415616664</v>
      </c>
      <c r="L35" s="32">
        <v>127258.66950733335</v>
      </c>
      <c r="M35" s="32">
        <v>124935.51329500001</v>
      </c>
      <c r="N35" s="32">
        <v>119517.34853066667</v>
      </c>
    </row>
    <row r="36" spans="2:14" s="10" customFormat="1" ht="17.100000000000001" customHeight="1">
      <c r="B36" s="30" t="s">
        <v>206</v>
      </c>
      <c r="C36" s="31">
        <v>264000.63379166665</v>
      </c>
      <c r="D36" s="32">
        <v>261754.54332699999</v>
      </c>
      <c r="E36" s="32">
        <v>259581.30483566667</v>
      </c>
      <c r="F36" s="32">
        <v>256138.82930800004</v>
      </c>
      <c r="G36" s="32">
        <v>257678.78373466668</v>
      </c>
      <c r="H36" s="32">
        <v>258459.69863300002</v>
      </c>
      <c r="I36" s="32">
        <v>258482.68327966667</v>
      </c>
      <c r="J36" s="32">
        <v>258383.7869193333</v>
      </c>
      <c r="K36" s="32">
        <v>268314.139043</v>
      </c>
      <c r="L36" s="32">
        <v>271271.83085116668</v>
      </c>
      <c r="M36" s="32">
        <v>264671.40188366669</v>
      </c>
      <c r="N36" s="32">
        <v>262074.07438716668</v>
      </c>
    </row>
    <row r="37" spans="2:14" s="10" customFormat="1" ht="17.100000000000001" customHeight="1">
      <c r="B37" s="30" t="s">
        <v>108</v>
      </c>
      <c r="C37" s="31">
        <v>399483.26156233327</v>
      </c>
      <c r="D37" s="32">
        <v>398175.23887333338</v>
      </c>
      <c r="E37" s="32">
        <v>397677.80829249998</v>
      </c>
      <c r="F37" s="32">
        <v>392695.86769066675</v>
      </c>
      <c r="G37" s="32">
        <v>394813.13673016662</v>
      </c>
      <c r="H37" s="32">
        <v>397573.50928633334</v>
      </c>
      <c r="I37" s="32">
        <v>407654.13756483333</v>
      </c>
      <c r="J37" s="32">
        <v>398771.16658716666</v>
      </c>
      <c r="K37" s="32">
        <v>416233.12463383336</v>
      </c>
      <c r="L37" s="32">
        <v>428434.29513666668</v>
      </c>
      <c r="M37" s="32">
        <v>420388.99531783332</v>
      </c>
      <c r="N37" s="32">
        <v>417443.23618066666</v>
      </c>
    </row>
  </sheetData>
  <phoneticPr fontId="3" type="noConversion"/>
  <hyperlinks>
    <hyperlink ref="B2" location="'Table of Contents'!A1" display="GO BACK TO TABLE OF CONTENTS" xr:uid="{00000000-0004-0000-0100-000000000000}"/>
  </hyperlinks>
  <pageMargins left="0.25" right="0.25" top="0.75" bottom="0.75" header="0.3" footer="0.3"/>
  <pageSetup paperSize="9" scale="38" orientation="landscape" r:id="rId1"/>
  <headerFooter alignWithMargins="0">
    <oddHeader>&amp;F</oddHeader>
    <oddFooter>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C00000"/>
  </sheetPr>
  <dimension ref="B2:M45"/>
  <sheetViews>
    <sheetView showGridLines="0" zoomScaleNormal="100" workbookViewId="0">
      <selection activeCell="AA12" sqref="AA12"/>
    </sheetView>
  </sheetViews>
  <sheetFormatPr defaultRowHeight="12.75"/>
  <cols>
    <col min="1" max="1" width="1.7109375" customWidth="1"/>
    <col min="2" max="2" width="45.28515625" customWidth="1"/>
    <col min="11" max="11" width="1.42578125" customWidth="1"/>
  </cols>
  <sheetData>
    <row r="2" spans="2:13" ht="17.100000000000001" customHeight="1" thickBot="1">
      <c r="B2" s="143" t="s">
        <v>49</v>
      </c>
    </row>
    <row r="3" spans="2:13" ht="17.100000000000001" customHeight="1"/>
    <row r="4" spans="2:13" ht="17.100000000000001" customHeight="1">
      <c r="B4" s="258" t="s">
        <v>251</v>
      </c>
      <c r="C4" s="259">
        <v>2023</v>
      </c>
      <c r="D4" s="259">
        <v>2023</v>
      </c>
      <c r="E4" s="259">
        <v>2023</v>
      </c>
      <c r="F4" s="259">
        <v>2023</v>
      </c>
      <c r="G4" s="259">
        <v>2023</v>
      </c>
      <c r="H4" s="259">
        <v>2023</v>
      </c>
      <c r="I4" s="259">
        <v>2023</v>
      </c>
      <c r="J4" s="259">
        <v>2023</v>
      </c>
      <c r="K4" s="259">
        <v>2022</v>
      </c>
      <c r="L4" s="259">
        <v>2022</v>
      </c>
      <c r="M4" s="259">
        <v>2021</v>
      </c>
    </row>
    <row r="5" spans="2:13" ht="17.100000000000001" customHeight="1">
      <c r="B5" s="264"/>
      <c r="C5" s="260"/>
      <c r="D5" s="260"/>
      <c r="E5" s="260"/>
      <c r="F5" s="260"/>
      <c r="G5" s="260"/>
      <c r="H5" s="260"/>
      <c r="I5" s="260"/>
      <c r="J5" s="260"/>
      <c r="L5" s="260"/>
      <c r="M5" s="260"/>
    </row>
    <row r="6" spans="2:13" ht="17.100000000000001" customHeight="1">
      <c r="B6" s="265" t="s">
        <v>53</v>
      </c>
      <c r="C6" s="271" t="s">
        <v>224</v>
      </c>
      <c r="D6" s="271" t="s">
        <v>225</v>
      </c>
      <c r="E6" s="271" t="s">
        <v>226</v>
      </c>
      <c r="F6" s="271" t="s">
        <v>227</v>
      </c>
      <c r="G6" s="271" t="s">
        <v>228</v>
      </c>
      <c r="H6" s="271" t="s">
        <v>229</v>
      </c>
      <c r="I6" s="271" t="s">
        <v>230</v>
      </c>
      <c r="J6" s="271" t="s">
        <v>231</v>
      </c>
      <c r="L6" s="263" t="s">
        <v>268</v>
      </c>
      <c r="M6" s="263" t="s">
        <v>269</v>
      </c>
    </row>
    <row r="7" spans="2:13" ht="17.100000000000001" customHeight="1">
      <c r="B7" s="266" t="s">
        <v>0</v>
      </c>
      <c r="C7" s="270">
        <v>1668.4</v>
      </c>
      <c r="D7" s="57">
        <v>1638.03</v>
      </c>
      <c r="E7" s="57">
        <v>1608.37</v>
      </c>
      <c r="F7" s="57">
        <v>1589.17</v>
      </c>
      <c r="G7" s="57">
        <v>1503.78</v>
      </c>
      <c r="H7" s="57">
        <v>1532.55</v>
      </c>
      <c r="I7" s="57">
        <v>1621.73</v>
      </c>
      <c r="J7" s="57">
        <v>1620.28</v>
      </c>
      <c r="L7" s="270">
        <v>6503.97</v>
      </c>
      <c r="M7" s="57">
        <v>6278.35</v>
      </c>
    </row>
    <row r="8" spans="2:13" ht="17.100000000000001" customHeight="1">
      <c r="B8" s="267" t="s">
        <v>252</v>
      </c>
      <c r="C8" s="157">
        <v>0</v>
      </c>
      <c r="D8" s="40">
        <v>0</v>
      </c>
      <c r="E8" s="40">
        <v>0</v>
      </c>
      <c r="F8" s="40">
        <v>29</v>
      </c>
      <c r="G8" s="40">
        <v>-34</v>
      </c>
      <c r="H8" s="40">
        <v>0</v>
      </c>
      <c r="I8" s="40">
        <v>18</v>
      </c>
      <c r="J8" s="40">
        <v>0</v>
      </c>
      <c r="L8" s="157">
        <v>29</v>
      </c>
      <c r="M8" s="40">
        <v>-16</v>
      </c>
    </row>
    <row r="9" spans="2:13" ht="17.100000000000001" customHeight="1">
      <c r="B9" s="261" t="s">
        <v>253</v>
      </c>
      <c r="C9" s="157">
        <v>0</v>
      </c>
      <c r="D9" s="40">
        <v>0</v>
      </c>
      <c r="E9" s="40">
        <v>0</v>
      </c>
      <c r="F9" s="40">
        <v>29</v>
      </c>
      <c r="G9" s="40">
        <v>0</v>
      </c>
      <c r="H9" s="40">
        <v>0</v>
      </c>
      <c r="I9" s="40">
        <v>0</v>
      </c>
      <c r="J9" s="40">
        <v>0</v>
      </c>
      <c r="L9" s="157">
        <v>29</v>
      </c>
      <c r="M9" s="40">
        <v>0</v>
      </c>
    </row>
    <row r="10" spans="2:13" ht="17.100000000000001" customHeight="1">
      <c r="B10" s="261" t="s">
        <v>254</v>
      </c>
      <c r="C10" s="157">
        <v>0</v>
      </c>
      <c r="D10" s="40">
        <v>0</v>
      </c>
      <c r="E10" s="40">
        <v>0</v>
      </c>
      <c r="F10" s="40">
        <v>0</v>
      </c>
      <c r="G10" s="40">
        <v>-34</v>
      </c>
      <c r="H10" s="40">
        <v>0</v>
      </c>
      <c r="I10" s="40">
        <v>18</v>
      </c>
      <c r="J10" s="40">
        <v>0</v>
      </c>
      <c r="L10" s="157">
        <v>0</v>
      </c>
      <c r="M10" s="40">
        <v>-16</v>
      </c>
    </row>
    <row r="11" spans="2:13" ht="17.100000000000001" customHeight="1">
      <c r="B11" s="261"/>
      <c r="C11" s="157"/>
      <c r="D11" s="40"/>
      <c r="E11" s="40"/>
      <c r="F11" s="40"/>
      <c r="G11" s="40"/>
      <c r="H11" s="40"/>
      <c r="I11" s="40"/>
      <c r="J11" s="40"/>
      <c r="L11" s="157"/>
      <c r="M11" s="40"/>
    </row>
    <row r="12" spans="2:13" ht="17.100000000000001" customHeight="1">
      <c r="B12" s="266" t="s">
        <v>255</v>
      </c>
      <c r="C12" s="270">
        <v>500.18</v>
      </c>
      <c r="D12" s="57">
        <v>478.31</v>
      </c>
      <c r="E12" s="57">
        <v>462.37</v>
      </c>
      <c r="F12" s="57">
        <v>469.1</v>
      </c>
      <c r="G12" s="57">
        <v>452</v>
      </c>
      <c r="H12" s="57">
        <v>441.73</v>
      </c>
      <c r="I12" s="57">
        <v>444.4</v>
      </c>
      <c r="J12" s="57">
        <v>444.19</v>
      </c>
      <c r="L12" s="270">
        <v>1909.95</v>
      </c>
      <c r="M12" s="57">
        <v>1782.32</v>
      </c>
    </row>
    <row r="13" spans="2:13" ht="17.100000000000001" customHeight="1">
      <c r="B13" s="268"/>
      <c r="C13" s="157"/>
      <c r="D13" s="40"/>
      <c r="E13" s="40"/>
      <c r="F13" s="40"/>
      <c r="G13" s="40"/>
      <c r="H13" s="40"/>
      <c r="I13" s="40"/>
      <c r="J13" s="40"/>
      <c r="L13" s="157"/>
      <c r="M13" s="40"/>
    </row>
    <row r="14" spans="2:13" ht="17.100000000000001" customHeight="1">
      <c r="B14" s="266" t="s">
        <v>51</v>
      </c>
      <c r="C14" s="270">
        <v>71.62</v>
      </c>
      <c r="D14" s="57">
        <v>136.79</v>
      </c>
      <c r="E14" s="57">
        <v>100.32</v>
      </c>
      <c r="F14" s="57">
        <v>138.56</v>
      </c>
      <c r="G14" s="57">
        <v>85.49</v>
      </c>
      <c r="H14" s="57">
        <v>237.14</v>
      </c>
      <c r="I14" s="57">
        <v>157.04</v>
      </c>
      <c r="J14" s="57">
        <v>77.86</v>
      </c>
      <c r="L14" s="270">
        <v>447.29</v>
      </c>
      <c r="M14" s="57">
        <v>557.54</v>
      </c>
    </row>
    <row r="15" spans="2:13" ht="17.100000000000001" customHeight="1">
      <c r="B15" s="267" t="s">
        <v>256</v>
      </c>
      <c r="C15" s="157">
        <v>15</v>
      </c>
      <c r="D15" s="40">
        <v>8</v>
      </c>
      <c r="E15" s="40">
        <v>19</v>
      </c>
      <c r="F15" s="40">
        <v>15</v>
      </c>
      <c r="G15" s="40">
        <v>21</v>
      </c>
      <c r="H15" s="40">
        <v>12</v>
      </c>
      <c r="I15" s="40">
        <v>36</v>
      </c>
      <c r="J15" s="40">
        <v>28</v>
      </c>
      <c r="L15" s="157">
        <v>57</v>
      </c>
      <c r="M15" s="40">
        <v>97</v>
      </c>
    </row>
    <row r="16" spans="2:13" ht="17.100000000000001" customHeight="1">
      <c r="B16" s="267" t="s">
        <v>257</v>
      </c>
      <c r="C16" s="157">
        <v>7</v>
      </c>
      <c r="D16" s="40">
        <v>-9</v>
      </c>
      <c r="E16" s="40">
        <v>5</v>
      </c>
      <c r="F16" s="40">
        <v>9</v>
      </c>
      <c r="G16" s="40">
        <v>-23</v>
      </c>
      <c r="H16" s="40">
        <v>17</v>
      </c>
      <c r="I16" s="40">
        <v>3</v>
      </c>
      <c r="J16" s="40">
        <v>-5</v>
      </c>
      <c r="L16" s="157">
        <v>12</v>
      </c>
      <c r="M16" s="40">
        <v>-8</v>
      </c>
    </row>
    <row r="17" spans="2:13" ht="17.100000000000001" customHeight="1">
      <c r="B17" s="267" t="s">
        <v>258</v>
      </c>
      <c r="C17" s="157">
        <v>-46</v>
      </c>
      <c r="D17" s="40">
        <v>7</v>
      </c>
      <c r="E17" s="40">
        <v>18</v>
      </c>
      <c r="F17" s="40">
        <v>5</v>
      </c>
      <c r="G17" s="40">
        <v>-118</v>
      </c>
      <c r="H17" s="40">
        <v>21</v>
      </c>
      <c r="I17" s="40">
        <v>-11</v>
      </c>
      <c r="J17" s="40">
        <v>-29</v>
      </c>
      <c r="L17" s="157">
        <v>-16</v>
      </c>
      <c r="M17" s="40">
        <v>-137</v>
      </c>
    </row>
    <row r="18" spans="2:13" ht="17.100000000000001" customHeight="1">
      <c r="B18" s="267" t="s">
        <v>252</v>
      </c>
      <c r="C18" s="157">
        <v>0</v>
      </c>
      <c r="D18" s="40">
        <v>0</v>
      </c>
      <c r="E18" s="40">
        <v>-24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L18" s="157">
        <v>-24</v>
      </c>
      <c r="M18" s="40">
        <v>0</v>
      </c>
    </row>
    <row r="19" spans="2:13" ht="17.100000000000001" customHeight="1">
      <c r="B19" s="261" t="s">
        <v>259</v>
      </c>
      <c r="C19" s="157">
        <v>0</v>
      </c>
      <c r="D19" s="40">
        <v>0</v>
      </c>
      <c r="E19" s="40">
        <v>-24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L19" s="157">
        <v>-24</v>
      </c>
      <c r="M19" s="40">
        <v>0</v>
      </c>
    </row>
    <row r="20" spans="2:13" ht="17.100000000000001" customHeight="1">
      <c r="B20" s="262"/>
      <c r="C20" s="157"/>
      <c r="D20" s="40"/>
      <c r="E20" s="40"/>
      <c r="F20" s="40"/>
      <c r="G20" s="40"/>
      <c r="H20" s="40"/>
      <c r="I20" s="40"/>
      <c r="J20" s="40"/>
      <c r="L20" s="157"/>
      <c r="M20" s="40"/>
    </row>
    <row r="21" spans="2:13" ht="17.100000000000001" customHeight="1">
      <c r="B21" s="269" t="s">
        <v>1</v>
      </c>
      <c r="C21" s="270">
        <v>2240.19</v>
      </c>
      <c r="D21" s="57">
        <v>2253.13</v>
      </c>
      <c r="E21" s="57">
        <v>2171.06</v>
      </c>
      <c r="F21" s="57">
        <v>2196.83</v>
      </c>
      <c r="G21" s="57">
        <v>2041.27</v>
      </c>
      <c r="H21" s="57">
        <v>2211.42</v>
      </c>
      <c r="I21" s="57">
        <v>2223.1799999999998</v>
      </c>
      <c r="J21" s="57">
        <v>2142.33</v>
      </c>
      <c r="L21" s="270">
        <v>8861.2000000000007</v>
      </c>
      <c r="M21" s="57">
        <v>8618.2099999999991</v>
      </c>
    </row>
    <row r="22" spans="2:13" ht="17.100000000000001" customHeight="1">
      <c r="B22" s="269"/>
      <c r="C22" s="157"/>
      <c r="D22" s="40"/>
      <c r="E22" s="40"/>
      <c r="F22" s="40"/>
      <c r="G22" s="40"/>
      <c r="H22" s="40"/>
      <c r="I22" s="40"/>
      <c r="J22" s="40"/>
      <c r="L22" s="157"/>
      <c r="M22" s="40"/>
    </row>
    <row r="23" spans="2:13" ht="17.100000000000001" customHeight="1">
      <c r="B23" s="266" t="s">
        <v>20</v>
      </c>
      <c r="C23" s="270">
        <v>742.97</v>
      </c>
      <c r="D23" s="57">
        <v>717.79</v>
      </c>
      <c r="E23" s="57">
        <v>658.83</v>
      </c>
      <c r="F23" s="57">
        <v>656.21</v>
      </c>
      <c r="G23" s="57">
        <v>646.63</v>
      </c>
      <c r="H23" s="57">
        <v>627.28</v>
      </c>
      <c r="I23" s="57">
        <v>611.83000000000004</v>
      </c>
      <c r="J23" s="57">
        <v>605.94000000000005</v>
      </c>
      <c r="L23" s="270">
        <v>2775.81</v>
      </c>
      <c r="M23" s="57">
        <v>2491.6799999999998</v>
      </c>
    </row>
    <row r="24" spans="2:13" ht="17.100000000000001" customHeight="1">
      <c r="B24" s="267" t="s">
        <v>252</v>
      </c>
      <c r="C24" s="157">
        <v>22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L24" s="157">
        <v>22</v>
      </c>
      <c r="M24" s="40">
        <v>0</v>
      </c>
    </row>
    <row r="25" spans="2:13" ht="17.100000000000001" customHeight="1">
      <c r="B25" s="261" t="s">
        <v>267</v>
      </c>
      <c r="C25" s="157">
        <v>22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L25" s="157">
        <v>22</v>
      </c>
      <c r="M25" s="40">
        <v>0</v>
      </c>
    </row>
    <row r="26" spans="2:13" ht="17.100000000000001" customHeight="1">
      <c r="B26" s="262"/>
      <c r="C26" s="157"/>
      <c r="D26" s="40"/>
      <c r="E26" s="40"/>
      <c r="F26" s="40"/>
      <c r="G26" s="40"/>
      <c r="H26" s="40"/>
      <c r="I26" s="40"/>
      <c r="J26" s="40"/>
      <c r="L26" s="157"/>
      <c r="M26" s="40"/>
    </row>
    <row r="27" spans="2:13" ht="17.100000000000001" customHeight="1">
      <c r="B27" s="266" t="s">
        <v>37</v>
      </c>
      <c r="C27" s="270">
        <v>870.89</v>
      </c>
      <c r="D27" s="57">
        <v>615.72</v>
      </c>
      <c r="E27" s="57">
        <v>604.29999999999995</v>
      </c>
      <c r="F27" s="57">
        <v>600.48</v>
      </c>
      <c r="G27" s="57">
        <v>815.03</v>
      </c>
      <c r="H27" s="57">
        <v>601.03</v>
      </c>
      <c r="I27" s="57">
        <v>525.09</v>
      </c>
      <c r="J27" s="57">
        <v>800</v>
      </c>
      <c r="L27" s="270">
        <v>2691.38</v>
      </c>
      <c r="M27" s="57">
        <v>2741.14</v>
      </c>
    </row>
    <row r="28" spans="2:13" ht="17.100000000000001" customHeight="1">
      <c r="B28" s="267" t="s">
        <v>260</v>
      </c>
      <c r="C28" s="157">
        <v>118</v>
      </c>
      <c r="D28" s="40">
        <v>6</v>
      </c>
      <c r="E28" s="40">
        <v>7</v>
      </c>
      <c r="F28" s="40">
        <v>23</v>
      </c>
      <c r="G28" s="40">
        <v>103.48</v>
      </c>
      <c r="H28" s="40">
        <v>35.6</v>
      </c>
      <c r="I28" s="40">
        <v>-48.52</v>
      </c>
      <c r="J28" s="40">
        <v>244.4</v>
      </c>
      <c r="L28" s="157">
        <v>154</v>
      </c>
      <c r="M28" s="40">
        <v>334.96</v>
      </c>
    </row>
    <row r="29" spans="2:13" ht="17.100000000000001" customHeight="1">
      <c r="B29" s="267" t="s">
        <v>252</v>
      </c>
      <c r="C29" s="157">
        <v>96</v>
      </c>
      <c r="D29" s="40">
        <v>0</v>
      </c>
      <c r="E29" s="40">
        <v>0</v>
      </c>
      <c r="F29" s="40">
        <v>0</v>
      </c>
      <c r="G29" s="40">
        <v>79</v>
      </c>
      <c r="H29" s="40">
        <v>0</v>
      </c>
      <c r="I29" s="40">
        <v>20</v>
      </c>
      <c r="J29" s="40">
        <v>0</v>
      </c>
      <c r="L29" s="157">
        <v>96</v>
      </c>
      <c r="M29" s="40">
        <v>99</v>
      </c>
    </row>
    <row r="30" spans="2:13" ht="17.100000000000001" customHeight="1">
      <c r="B30" s="261" t="s">
        <v>266</v>
      </c>
      <c r="C30" s="157">
        <v>95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L30" s="157">
        <v>95</v>
      </c>
      <c r="M30" s="40">
        <v>0</v>
      </c>
    </row>
    <row r="31" spans="2:13" ht="17.100000000000001" customHeight="1">
      <c r="B31" s="261" t="s">
        <v>267</v>
      </c>
      <c r="C31" s="157">
        <v>1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L31" s="157">
        <v>1</v>
      </c>
      <c r="M31" s="40">
        <v>0</v>
      </c>
    </row>
    <row r="32" spans="2:13" ht="17.100000000000001" customHeight="1">
      <c r="B32" s="261" t="s">
        <v>261</v>
      </c>
      <c r="C32" s="157">
        <v>0</v>
      </c>
      <c r="D32" s="40">
        <v>0</v>
      </c>
      <c r="E32" s="40">
        <v>0</v>
      </c>
      <c r="F32" s="40">
        <v>0</v>
      </c>
      <c r="G32" s="40">
        <v>79</v>
      </c>
      <c r="H32" s="40">
        <v>0</v>
      </c>
      <c r="I32" s="40">
        <v>0</v>
      </c>
      <c r="J32" s="40">
        <v>0</v>
      </c>
      <c r="L32" s="157">
        <v>0</v>
      </c>
      <c r="M32" s="40">
        <v>79</v>
      </c>
    </row>
    <row r="33" spans="2:13" ht="17.100000000000001" customHeight="1">
      <c r="B33" s="261" t="s">
        <v>254</v>
      </c>
      <c r="C33" s="157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20</v>
      </c>
      <c r="J33" s="40">
        <v>0</v>
      </c>
      <c r="L33" s="157">
        <v>0</v>
      </c>
      <c r="M33" s="40">
        <v>20</v>
      </c>
    </row>
    <row r="34" spans="2:13" ht="17.100000000000001" customHeight="1">
      <c r="B34" s="261"/>
      <c r="C34" s="157"/>
      <c r="D34" s="40"/>
      <c r="E34" s="40"/>
      <c r="F34" s="40"/>
      <c r="G34" s="40"/>
      <c r="H34" s="40"/>
      <c r="I34" s="40"/>
      <c r="J34" s="40"/>
      <c r="L34" s="157"/>
      <c r="M34" s="40"/>
    </row>
    <row r="35" spans="2:13" ht="17.100000000000001" customHeight="1">
      <c r="B35" s="266" t="s">
        <v>2</v>
      </c>
      <c r="C35" s="270">
        <v>1613.86</v>
      </c>
      <c r="D35" s="57">
        <v>1333.51</v>
      </c>
      <c r="E35" s="57">
        <v>1263.1300000000001</v>
      </c>
      <c r="F35" s="57">
        <v>1256.68</v>
      </c>
      <c r="G35" s="57">
        <v>1461.67</v>
      </c>
      <c r="H35" s="57">
        <v>1228.31</v>
      </c>
      <c r="I35" s="57">
        <v>1136.92</v>
      </c>
      <c r="J35" s="57">
        <v>1405.93</v>
      </c>
      <c r="L35" s="270">
        <v>5467.19</v>
      </c>
      <c r="M35" s="57">
        <v>5232.83</v>
      </c>
    </row>
    <row r="36" spans="2:13" ht="17.100000000000001" customHeight="1">
      <c r="B36" s="266"/>
      <c r="C36" s="157"/>
      <c r="D36" s="40"/>
      <c r="E36" s="40"/>
      <c r="F36" s="40"/>
      <c r="G36" s="40"/>
      <c r="H36" s="40"/>
      <c r="I36" s="40"/>
      <c r="J36" s="40"/>
      <c r="L36" s="157"/>
      <c r="M36" s="40"/>
    </row>
    <row r="37" spans="2:13" ht="17.100000000000001" customHeight="1">
      <c r="B37" s="266" t="s">
        <v>38</v>
      </c>
      <c r="C37" s="270">
        <v>626.32000000000005</v>
      </c>
      <c r="D37" s="57">
        <v>919.61</v>
      </c>
      <c r="E37" s="57">
        <v>907.93</v>
      </c>
      <c r="F37" s="57">
        <v>940.15</v>
      </c>
      <c r="G37" s="57">
        <v>579.61</v>
      </c>
      <c r="H37" s="57">
        <v>983.11</v>
      </c>
      <c r="I37" s="57">
        <v>1086.26</v>
      </c>
      <c r="J37" s="57">
        <v>736.4</v>
      </c>
      <c r="L37" s="270">
        <v>3394.02</v>
      </c>
      <c r="M37" s="57">
        <v>3385.38</v>
      </c>
    </row>
    <row r="38" spans="2:13" ht="17.100000000000001" customHeight="1">
      <c r="B38" s="266"/>
      <c r="C38" s="157"/>
      <c r="D38" s="40"/>
      <c r="E38" s="40"/>
      <c r="F38" s="40"/>
      <c r="G38" s="40"/>
      <c r="H38" s="40"/>
      <c r="I38" s="40"/>
      <c r="J38" s="40"/>
      <c r="L38" s="157"/>
      <c r="M38" s="40"/>
    </row>
    <row r="39" spans="2:13" ht="17.100000000000001" customHeight="1">
      <c r="B39" s="266" t="s">
        <v>262</v>
      </c>
      <c r="C39" s="270">
        <v>8.69</v>
      </c>
      <c r="D39" s="57">
        <v>-28.65</v>
      </c>
      <c r="E39" s="57">
        <v>-4.34</v>
      </c>
      <c r="F39" s="57">
        <v>3.22</v>
      </c>
      <c r="G39" s="57">
        <v>-82.68</v>
      </c>
      <c r="H39" s="57">
        <v>-21.18</v>
      </c>
      <c r="I39" s="57">
        <v>-68.61</v>
      </c>
      <c r="J39" s="57">
        <v>14.06</v>
      </c>
      <c r="L39" s="270">
        <v>-21.08</v>
      </c>
      <c r="M39" s="57">
        <v>-158.4</v>
      </c>
    </row>
    <row r="40" spans="2:13" ht="17.100000000000001" customHeight="1">
      <c r="B40" s="261"/>
      <c r="C40" s="157"/>
      <c r="D40" s="40"/>
      <c r="E40" s="40"/>
      <c r="F40" s="40"/>
      <c r="G40" s="40"/>
      <c r="H40" s="40"/>
      <c r="I40" s="40"/>
      <c r="J40" s="40"/>
      <c r="L40" s="157"/>
      <c r="M40" s="40"/>
    </row>
    <row r="41" spans="2:13" ht="17.100000000000001" customHeight="1">
      <c r="B41" s="266" t="s">
        <v>263</v>
      </c>
      <c r="C41" s="270">
        <v>617.64</v>
      </c>
      <c r="D41" s="57">
        <v>948.26</v>
      </c>
      <c r="E41" s="57">
        <v>912.27</v>
      </c>
      <c r="F41" s="57">
        <v>936.93</v>
      </c>
      <c r="G41" s="57">
        <v>662.29</v>
      </c>
      <c r="H41" s="57">
        <v>1004.29</v>
      </c>
      <c r="I41" s="57">
        <v>1154.8699999999999</v>
      </c>
      <c r="J41" s="57">
        <v>722.34</v>
      </c>
      <c r="L41" s="270">
        <v>3415.1</v>
      </c>
      <c r="M41" s="57">
        <v>3543.78</v>
      </c>
    </row>
    <row r="42" spans="2:13" ht="17.100000000000001" customHeight="1">
      <c r="B42" s="268" t="s">
        <v>24</v>
      </c>
      <c r="C42" s="157">
        <v>220.26</v>
      </c>
      <c r="D42" s="40">
        <v>258.70999999999998</v>
      </c>
      <c r="E42" s="40">
        <v>270.60000000000002</v>
      </c>
      <c r="F42" s="40">
        <v>263.01</v>
      </c>
      <c r="G42" s="40">
        <v>116.92</v>
      </c>
      <c r="H42" s="40">
        <v>245.68</v>
      </c>
      <c r="I42" s="40">
        <v>285.07</v>
      </c>
      <c r="J42" s="40">
        <v>199.48</v>
      </c>
      <c r="L42" s="157">
        <v>1012.57</v>
      </c>
      <c r="M42" s="40">
        <v>847.16</v>
      </c>
    </row>
    <row r="43" spans="2:13" ht="17.100000000000001" customHeight="1">
      <c r="B43" s="267" t="s">
        <v>264</v>
      </c>
      <c r="C43" s="157">
        <v>0</v>
      </c>
      <c r="D43" s="40">
        <v>0</v>
      </c>
      <c r="E43" s="40">
        <v>0</v>
      </c>
      <c r="F43" s="40">
        <v>0</v>
      </c>
      <c r="G43" s="40">
        <v>-85</v>
      </c>
      <c r="H43" s="40">
        <v>0</v>
      </c>
      <c r="I43" s="40">
        <v>0</v>
      </c>
      <c r="J43" s="40">
        <v>0</v>
      </c>
      <c r="L43" s="157">
        <v>0</v>
      </c>
      <c r="M43" s="40">
        <v>-85</v>
      </c>
    </row>
    <row r="44" spans="2:13" ht="17.100000000000001" customHeight="1">
      <c r="B44" s="267"/>
      <c r="C44" s="157"/>
      <c r="D44" s="40"/>
      <c r="E44" s="40"/>
      <c r="F44" s="40"/>
      <c r="G44" s="40"/>
      <c r="H44" s="40"/>
      <c r="I44" s="40"/>
      <c r="J44" s="40"/>
      <c r="L44" s="157"/>
      <c r="M44" s="40"/>
    </row>
    <row r="45" spans="2:13" ht="17.100000000000001" customHeight="1">
      <c r="B45" s="266" t="s">
        <v>265</v>
      </c>
      <c r="C45" s="270">
        <v>397.38</v>
      </c>
      <c r="D45" s="57">
        <v>689.55</v>
      </c>
      <c r="E45" s="57">
        <v>641.66999999999996</v>
      </c>
      <c r="F45" s="57">
        <v>673.92</v>
      </c>
      <c r="G45" s="57">
        <v>545.36</v>
      </c>
      <c r="H45" s="57">
        <v>758.61</v>
      </c>
      <c r="I45" s="57">
        <v>869.8</v>
      </c>
      <c r="J45" s="57">
        <v>522.85</v>
      </c>
      <c r="L45" s="270">
        <v>2402.52</v>
      </c>
      <c r="M45" s="57">
        <v>2696.62</v>
      </c>
    </row>
  </sheetData>
  <conditionalFormatting sqref="B4:B45">
    <cfRule type="cellIs" dxfId="2" priority="8" operator="equal">
      <formula>#DIV/0!</formula>
    </cfRule>
  </conditionalFormatting>
  <conditionalFormatting sqref="L7:M45 E5:J32 C7:J45">
    <cfRule type="cellIs" dxfId="1" priority="7" operator="equal">
      <formula>#DIV/0!</formula>
    </cfRule>
  </conditionalFormatting>
  <conditionalFormatting sqref="L37:M37">
    <cfRule type="cellIs" dxfId="0" priority="6" operator="equal">
      <formula>#DIV/0!</formula>
    </cfRule>
  </conditionalFormatting>
  <hyperlinks>
    <hyperlink ref="B2" location="'Table of Contents'!A1" display="GO BACK TO TABLE OF CONTENTS" xr:uid="{00000000-0004-0000-1300-000000000000}"/>
  </hyperlink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2:N11"/>
  <sheetViews>
    <sheetView showGridLines="0" zoomScaleNormal="100" workbookViewId="0">
      <selection activeCell="G32" sqref="G32"/>
    </sheetView>
  </sheetViews>
  <sheetFormatPr defaultColWidth="9.28515625" defaultRowHeight="12.75"/>
  <cols>
    <col min="1" max="1" width="1.7109375" style="5" customWidth="1"/>
    <col min="2" max="2" width="32.5703125" style="5" bestFit="1" customWidth="1"/>
    <col min="3" max="7" width="9.7109375" style="5" customWidth="1"/>
    <col min="8" max="8" width="9.28515625" style="5" customWidth="1"/>
    <col min="9" max="10" width="9.28515625" style="5"/>
    <col min="11" max="14" width="9.28515625" style="5" customWidth="1"/>
    <col min="15" max="16384" width="9.28515625" style="5"/>
  </cols>
  <sheetData>
    <row r="2" spans="2:14" s="4" customFormat="1" ht="17.100000000000001" customHeight="1" thickBot="1">
      <c r="B2" s="143" t="s">
        <v>49</v>
      </c>
    </row>
    <row r="3" spans="2:14" s="4" customFormat="1" ht="17.100000000000001" customHeight="1">
      <c r="B3" s="5"/>
    </row>
    <row r="4" spans="2:14" ht="17.100000000000001" customHeight="1">
      <c r="B4" s="15" t="s">
        <v>215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14" s="186" customFormat="1" ht="17.100000000000001" customHeight="1">
      <c r="B5" s="203"/>
      <c r="C5" s="204"/>
      <c r="D5" s="203"/>
      <c r="E5" s="203"/>
      <c r="F5" s="203"/>
      <c r="G5" s="114"/>
      <c r="H5" s="114"/>
      <c r="I5" s="114"/>
      <c r="J5" s="114"/>
      <c r="K5" s="114"/>
      <c r="L5" s="114"/>
      <c r="M5" s="114"/>
      <c r="N5" s="114"/>
    </row>
    <row r="6" spans="2:14" s="10" customFormat="1" ht="17.100000000000001" customHeight="1">
      <c r="B6" s="46" t="s">
        <v>53</v>
      </c>
      <c r="C6" s="115" t="s">
        <v>224</v>
      </c>
      <c r="D6" s="26" t="s">
        <v>225</v>
      </c>
      <c r="E6" s="26" t="s">
        <v>226</v>
      </c>
      <c r="F6" s="26" t="s">
        <v>227</v>
      </c>
      <c r="G6" s="26" t="s">
        <v>228</v>
      </c>
      <c r="H6" s="26" t="s">
        <v>229</v>
      </c>
      <c r="I6" s="26" t="s">
        <v>230</v>
      </c>
      <c r="J6" s="26" t="s">
        <v>231</v>
      </c>
      <c r="K6" s="26" t="s">
        <v>232</v>
      </c>
      <c r="L6" s="26" t="s">
        <v>233</v>
      </c>
      <c r="M6" s="26" t="s">
        <v>234</v>
      </c>
      <c r="N6" s="115" t="s">
        <v>235</v>
      </c>
    </row>
    <row r="7" spans="2:14" s="147" customFormat="1" ht="17.100000000000001" customHeight="1">
      <c r="B7" s="27" t="s">
        <v>132</v>
      </c>
      <c r="C7" s="31">
        <v>213.82057400000073</v>
      </c>
      <c r="D7" s="32">
        <v>346.31755099999964</v>
      </c>
      <c r="E7" s="32">
        <v>332.68973500000004</v>
      </c>
      <c r="F7" s="32">
        <v>276.65922</v>
      </c>
      <c r="G7" s="32">
        <v>281.21221099999997</v>
      </c>
      <c r="H7" s="32">
        <v>288.76818100000003</v>
      </c>
      <c r="I7" s="32">
        <v>371.57342900000009</v>
      </c>
      <c r="J7" s="32">
        <v>206.13548999999995</v>
      </c>
      <c r="K7" s="32">
        <v>219.37562499999942</v>
      </c>
      <c r="L7" s="32">
        <v>60.289779000000152</v>
      </c>
      <c r="M7" s="32">
        <v>85.184319999999929</v>
      </c>
      <c r="N7" s="32">
        <v>94.244012999999967</v>
      </c>
    </row>
    <row r="8" spans="2:14" s="147" customFormat="1" ht="17.100000000000001" customHeight="1">
      <c r="B8" s="116" t="s">
        <v>133</v>
      </c>
      <c r="C8" s="31">
        <v>71.700127000000293</v>
      </c>
      <c r="D8" s="117">
        <v>78.151455000000027</v>
      </c>
      <c r="E8" s="117">
        <v>77.857382999999913</v>
      </c>
      <c r="F8" s="117">
        <v>97.049927000000025</v>
      </c>
      <c r="G8" s="117">
        <v>29.828171999999995</v>
      </c>
      <c r="H8" s="117">
        <v>97.877354000000111</v>
      </c>
      <c r="I8" s="117">
        <v>134.66651200000001</v>
      </c>
      <c r="J8" s="117">
        <v>111.44694199999998</v>
      </c>
      <c r="K8" s="117">
        <v>89.522150000000011</v>
      </c>
      <c r="L8" s="117">
        <v>139.07911900000005</v>
      </c>
      <c r="M8" s="117">
        <v>63.283209999999983</v>
      </c>
      <c r="N8" s="117">
        <v>55.465030000000041</v>
      </c>
    </row>
    <row r="9" spans="2:14" s="147" customFormat="1" ht="17.100000000000001" customHeight="1">
      <c r="B9" s="116" t="s">
        <v>134</v>
      </c>
      <c r="C9" s="31">
        <v>177.13571310797141</v>
      </c>
      <c r="D9" s="117">
        <v>264.54146473142112</v>
      </c>
      <c r="E9" s="117">
        <v>307.36939818966852</v>
      </c>
      <c r="F9" s="117">
        <v>350.16315208887255</v>
      </c>
      <c r="G9" s="117">
        <v>430.5504149228168</v>
      </c>
      <c r="H9" s="117">
        <v>347.43680962138779</v>
      </c>
      <c r="I9" s="117">
        <v>426.5569461037631</v>
      </c>
      <c r="J9" s="117">
        <v>246.70127790875677</v>
      </c>
      <c r="K9" s="117">
        <v>242.49762310363633</v>
      </c>
      <c r="L9" s="117">
        <v>425.24186672811697</v>
      </c>
      <c r="M9" s="117">
        <v>358.84937151396764</v>
      </c>
      <c r="N9" s="117">
        <v>172.30908709619587</v>
      </c>
    </row>
    <row r="10" spans="2:14" s="10" customFormat="1" ht="17.100000000000001" customHeight="1">
      <c r="B10" s="116" t="s">
        <v>135</v>
      </c>
      <c r="C10" s="31">
        <v>-65.276218602999379</v>
      </c>
      <c r="D10" s="117">
        <v>0.54277389295027945</v>
      </c>
      <c r="E10" s="117">
        <v>-76.24594641159436</v>
      </c>
      <c r="F10" s="117">
        <v>-49.95208207328627</v>
      </c>
      <c r="G10" s="117">
        <v>-196.22859074008522</v>
      </c>
      <c r="H10" s="117">
        <v>24.522489401479795</v>
      </c>
      <c r="I10" s="117">
        <v>-62.998235384173327</v>
      </c>
      <c r="J10" s="117">
        <v>-41.429141427829308</v>
      </c>
      <c r="K10" s="117">
        <v>-196.94627608045619</v>
      </c>
      <c r="L10" s="117">
        <v>118.27534952078311</v>
      </c>
      <c r="M10" s="117">
        <v>-32.427323653184402</v>
      </c>
      <c r="N10" s="117">
        <v>-26.874784316000945</v>
      </c>
    </row>
    <row r="11" spans="2:14" s="10" customFormat="1" ht="17.100000000000001" customHeight="1">
      <c r="B11" s="205" t="s">
        <v>79</v>
      </c>
      <c r="C11" s="135">
        <v>397.38019097461222</v>
      </c>
      <c r="D11" s="206">
        <v>689.5532491436287</v>
      </c>
      <c r="E11" s="206">
        <v>641.67056660801063</v>
      </c>
      <c r="F11" s="206">
        <v>673.92021901558394</v>
      </c>
      <c r="G11" s="206">
        <v>545.36174088585358</v>
      </c>
      <c r="H11" s="206">
        <v>758.60530146085875</v>
      </c>
      <c r="I11" s="206">
        <v>869.79864844602184</v>
      </c>
      <c r="J11" s="206">
        <v>522.85457061337411</v>
      </c>
      <c r="K11" s="206">
        <v>354.44911919440528</v>
      </c>
      <c r="L11" s="206">
        <v>742.88611804320931</v>
      </c>
      <c r="M11" s="206">
        <v>474.88957903256289</v>
      </c>
      <c r="N11" s="206">
        <v>295.14334269368908</v>
      </c>
    </row>
  </sheetData>
  <hyperlinks>
    <hyperlink ref="B2" location="'Table of Contents'!A1" display="GO BACK TO TABLE OF CONTENTS" xr:uid="{00000000-0004-0000-0200-000000000000}"/>
  </hyperlinks>
  <pageMargins left="0.25" right="0.25" top="0.75" bottom="0.75" header="0.3" footer="0.3"/>
  <pageSetup scale="3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51"/>
    <pageSetUpPr fitToPage="1"/>
  </sheetPr>
  <dimension ref="B1:AI42"/>
  <sheetViews>
    <sheetView showGridLines="0" zoomScaleNormal="100" workbookViewId="0">
      <selection activeCell="G22" sqref="G22"/>
    </sheetView>
  </sheetViews>
  <sheetFormatPr defaultColWidth="9.28515625" defaultRowHeight="12.75"/>
  <cols>
    <col min="1" max="1" width="1.7109375" style="5" customWidth="1"/>
    <col min="2" max="2" width="57.140625" style="5" bestFit="1" customWidth="1"/>
    <col min="3" max="4" width="9.28515625" style="5" customWidth="1"/>
    <col min="5" max="16384" width="9.28515625" style="5"/>
  </cols>
  <sheetData>
    <row r="1" spans="2:35" s="4" customFormat="1" ht="17.100000000000001" customHeight="1" thickBot="1">
      <c r="AA1" s="155">
        <v>0</v>
      </c>
      <c r="AB1" s="156">
        <v>399483.26156233327</v>
      </c>
      <c r="AC1" s="156">
        <v>398175.23887333338</v>
      </c>
      <c r="AD1" s="156">
        <v>397677.80829249998</v>
      </c>
      <c r="AE1" s="156">
        <v>392695.86769066675</v>
      </c>
      <c r="AF1" s="156">
        <v>394813.13673016662</v>
      </c>
      <c r="AG1" s="156">
        <v>397573.50928633334</v>
      </c>
      <c r="AH1" s="156">
        <v>407654.13756483333</v>
      </c>
      <c r="AI1" s="156">
        <v>398771.16658716666</v>
      </c>
    </row>
    <row r="2" spans="2:35" s="4" customFormat="1" ht="17.100000000000001" customHeight="1" thickBot="1">
      <c r="B2" s="143" t="s">
        <v>49</v>
      </c>
      <c r="AB2" s="156">
        <v>397008.04410470836</v>
      </c>
      <c r="AC2" s="156">
        <v>399702.98754212499</v>
      </c>
    </row>
    <row r="3" spans="2:35" s="4" customFormat="1" ht="17.100000000000001" customHeight="1">
      <c r="B3" s="5"/>
    </row>
    <row r="4" spans="2:35" ht="17.100000000000001" customHeight="1">
      <c r="B4" s="16" t="s">
        <v>216</v>
      </c>
      <c r="C4" s="8"/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35" s="186" customFormat="1" ht="17.100000000000001" customHeight="1">
      <c r="B5" s="187"/>
      <c r="C5" s="191"/>
      <c r="D5" s="98"/>
    </row>
    <row r="6" spans="2:35" s="10" customFormat="1" ht="17.100000000000001" customHeight="1">
      <c r="B6" s="46" t="s">
        <v>53</v>
      </c>
      <c r="C6" s="47" t="s">
        <v>249</v>
      </c>
      <c r="D6" s="47" t="s">
        <v>250</v>
      </c>
      <c r="E6" s="189"/>
      <c r="F6" s="186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</row>
    <row r="7" spans="2:35" s="10" customFormat="1" ht="17.100000000000001" customHeight="1">
      <c r="B7" s="192" t="s">
        <v>25</v>
      </c>
      <c r="C7" s="49">
        <v>17108.084126999998</v>
      </c>
      <c r="D7" s="50">
        <v>16182.504056</v>
      </c>
      <c r="E7" s="189"/>
      <c r="F7" s="186"/>
      <c r="G7" s="186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</row>
    <row r="8" spans="2:35" s="10" customFormat="1" ht="17.100000000000001" customHeight="1">
      <c r="B8" s="193" t="s">
        <v>26</v>
      </c>
      <c r="C8" s="194">
        <v>10604.116156</v>
      </c>
      <c r="D8" s="195">
        <v>9904.1543290000009</v>
      </c>
      <c r="E8" s="189"/>
      <c r="F8" s="186"/>
      <c r="G8" s="186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</row>
    <row r="9" spans="2:35" s="10" customFormat="1" ht="17.100000000000001" customHeight="1">
      <c r="B9" s="131" t="s">
        <v>0</v>
      </c>
      <c r="C9" s="132">
        <v>6503.967971</v>
      </c>
      <c r="D9" s="133">
        <v>6278.3497269999998</v>
      </c>
      <c r="E9" s="189"/>
      <c r="F9" s="186"/>
      <c r="G9" s="186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</row>
    <row r="10" spans="2:35" s="10" customFormat="1" ht="17.100000000000001" customHeight="1">
      <c r="B10" s="192" t="s">
        <v>27</v>
      </c>
      <c r="C10" s="49">
        <v>2413.6813769999999</v>
      </c>
      <c r="D10" s="50">
        <v>2280.5551839999998</v>
      </c>
      <c r="E10" s="189"/>
      <c r="F10" s="186"/>
      <c r="G10" s="186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</row>
    <row r="11" spans="2:35" s="10" customFormat="1" ht="17.100000000000001" customHeight="1">
      <c r="B11" s="193" t="s">
        <v>28</v>
      </c>
      <c r="C11" s="194">
        <v>503.73139800000001</v>
      </c>
      <c r="D11" s="195">
        <v>498.23960199999999</v>
      </c>
      <c r="E11" s="189"/>
      <c r="F11" s="186"/>
      <c r="G11" s="186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</row>
    <row r="12" spans="2:35" s="10" customFormat="1" ht="17.100000000000001" customHeight="1">
      <c r="B12" s="131" t="s">
        <v>17</v>
      </c>
      <c r="C12" s="132">
        <v>1909.9499800000001</v>
      </c>
      <c r="D12" s="133">
        <v>1782.3155819999999</v>
      </c>
      <c r="E12" s="189"/>
      <c r="F12" s="186"/>
      <c r="G12" s="186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</row>
    <row r="13" spans="2:35" s="10" customFormat="1" ht="17.100000000000001" customHeight="1">
      <c r="B13" s="192" t="s">
        <v>128</v>
      </c>
      <c r="C13" s="49">
        <v>310.74121100000002</v>
      </c>
      <c r="D13" s="50">
        <v>483.47073999999998</v>
      </c>
      <c r="E13" s="189"/>
      <c r="F13" s="186"/>
      <c r="G13" s="186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</row>
    <row r="14" spans="2:35" s="10" customFormat="1" ht="17.100000000000001" customHeight="1">
      <c r="B14" s="193" t="s">
        <v>129</v>
      </c>
      <c r="C14" s="194">
        <v>84.467103999999992</v>
      </c>
      <c r="D14" s="195">
        <v>105.841418</v>
      </c>
      <c r="E14" s="189"/>
      <c r="F14" s="186"/>
      <c r="G14" s="186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</row>
    <row r="15" spans="2:35" s="10" customFormat="1" ht="17.100000000000001" customHeight="1">
      <c r="B15" s="131" t="s">
        <v>130</v>
      </c>
      <c r="C15" s="132">
        <v>226.27410700000001</v>
      </c>
      <c r="D15" s="133">
        <v>377.629322</v>
      </c>
      <c r="E15" s="189"/>
      <c r="F15" s="186"/>
      <c r="G15" s="186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</row>
    <row r="16" spans="2:35" s="10" customFormat="1" ht="17.100000000000001" customHeight="1">
      <c r="B16" s="48" t="s">
        <v>18</v>
      </c>
      <c r="C16" s="49">
        <v>283.46659199999999</v>
      </c>
      <c r="D16" s="50">
        <v>213.47888399999999</v>
      </c>
      <c r="E16" s="189"/>
      <c r="F16" s="186"/>
      <c r="G16" s="186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2:4" s="10" customFormat="1" ht="17.100000000000001" customHeight="1">
      <c r="B17" s="48" t="s">
        <v>19</v>
      </c>
      <c r="C17" s="49">
        <v>8.8652110000000004</v>
      </c>
      <c r="D17" s="50">
        <v>41.040390000000002</v>
      </c>
    </row>
    <row r="18" spans="2:4" s="10" customFormat="1" ht="17.100000000000001" customHeight="1">
      <c r="B18" s="48" t="s">
        <v>116</v>
      </c>
      <c r="C18" s="49">
        <v>-71.319111000000007</v>
      </c>
      <c r="D18" s="50">
        <v>-74.605735999999993</v>
      </c>
    </row>
    <row r="19" spans="2:4" s="10" customFormat="1" ht="17.100000000000001" customHeight="1">
      <c r="B19" s="134" t="s">
        <v>1</v>
      </c>
      <c r="C19" s="135">
        <v>8861.2047500000008</v>
      </c>
      <c r="D19" s="136">
        <v>8618.2081689999995</v>
      </c>
    </row>
    <row r="20" spans="2:4" s="10" customFormat="1" ht="17.100000000000001" customHeight="1">
      <c r="B20" s="48" t="s">
        <v>20</v>
      </c>
      <c r="C20" s="28">
        <v>2775.8055869999998</v>
      </c>
      <c r="D20" s="39">
        <v>2491.6845859999999</v>
      </c>
    </row>
    <row r="21" spans="2:4" s="10" customFormat="1" ht="17.100000000000001" customHeight="1">
      <c r="B21" s="48" t="s">
        <v>29</v>
      </c>
      <c r="C21" s="28">
        <v>2530.9038110000001</v>
      </c>
      <c r="D21" s="39">
        <v>2489.9237389999998</v>
      </c>
    </row>
    <row r="22" spans="2:4" s="10" customFormat="1" ht="17.100000000000001" customHeight="1">
      <c r="B22" s="51" t="s">
        <v>30</v>
      </c>
      <c r="C22" s="28">
        <v>160.47995499999999</v>
      </c>
      <c r="D22" s="39">
        <v>251.21669</v>
      </c>
    </row>
    <row r="23" spans="2:4" s="10" customFormat="1" ht="17.100000000000001" customHeight="1">
      <c r="B23" s="137" t="s">
        <v>2</v>
      </c>
      <c r="C23" s="138">
        <v>5467.1893529999998</v>
      </c>
      <c r="D23" s="139">
        <v>5232.8250150000003</v>
      </c>
    </row>
    <row r="24" spans="2:4" s="196" customFormat="1" ht="17.100000000000001" customHeight="1">
      <c r="B24" s="134" t="s">
        <v>38</v>
      </c>
      <c r="C24" s="135">
        <v>3394.015397000001</v>
      </c>
      <c r="D24" s="136">
        <v>3385.3831539999992</v>
      </c>
    </row>
    <row r="25" spans="2:4" s="10" customFormat="1" ht="17.100000000000001" customHeight="1">
      <c r="B25" s="52" t="s">
        <v>100</v>
      </c>
      <c r="C25" s="53">
        <v>-21.080918</v>
      </c>
      <c r="D25" s="54">
        <v>-158.399002</v>
      </c>
    </row>
    <row r="26" spans="2:4" s="10" customFormat="1" ht="17.100000000000001" customHeight="1">
      <c r="B26" s="197" t="s">
        <v>111</v>
      </c>
      <c r="C26" s="135">
        <v>3415.0963150000007</v>
      </c>
      <c r="D26" s="136">
        <v>3543.7821559999993</v>
      </c>
    </row>
    <row r="27" spans="2:4" s="10" customFormat="1" ht="17.100000000000001" customHeight="1">
      <c r="B27" s="52" t="s">
        <v>21</v>
      </c>
      <c r="C27" s="53">
        <v>1012.572089</v>
      </c>
      <c r="D27" s="54">
        <v>847.16189499999996</v>
      </c>
    </row>
    <row r="28" spans="2:4" s="10" customFormat="1" ht="17.100000000000001" customHeight="1">
      <c r="B28" s="197" t="s">
        <v>48</v>
      </c>
      <c r="C28" s="135">
        <v>2402.524226</v>
      </c>
      <c r="D28" s="136">
        <v>2696.620261</v>
      </c>
    </row>
    <row r="29" spans="2:4" s="10" customFormat="1" ht="17.100000000000001" customHeight="1">
      <c r="B29" s="55"/>
      <c r="C29" s="56"/>
      <c r="D29" s="57"/>
    </row>
    <row r="30" spans="2:4" s="10" customFormat="1" ht="17.100000000000001" customHeight="1">
      <c r="B30" s="58" t="s">
        <v>22</v>
      </c>
      <c r="C30" s="57"/>
      <c r="D30" s="57"/>
    </row>
    <row r="31" spans="2:4" s="10" customFormat="1" ht="17.100000000000001" customHeight="1">
      <c r="B31" s="48" t="s">
        <v>120</v>
      </c>
      <c r="C31" s="28">
        <v>2253.9929750000001</v>
      </c>
      <c r="D31" s="39">
        <v>2605.370261</v>
      </c>
    </row>
    <row r="32" spans="2:4" s="10" customFormat="1" ht="17.100000000000001" customHeight="1">
      <c r="B32" s="48" t="s">
        <v>119</v>
      </c>
      <c r="C32" s="28">
        <v>148.531251</v>
      </c>
      <c r="D32" s="39">
        <v>91.25</v>
      </c>
    </row>
    <row r="33" spans="2:4" s="10" customFormat="1" ht="17.100000000000001" customHeight="1">
      <c r="B33" s="48" t="s">
        <v>23</v>
      </c>
      <c r="C33" s="28">
        <v>0</v>
      </c>
      <c r="D33" s="39">
        <v>0</v>
      </c>
    </row>
    <row r="34" spans="2:4" s="10" customFormat="1" ht="17.100000000000001" customHeight="1">
      <c r="B34" s="198"/>
      <c r="C34" s="199"/>
      <c r="D34" s="199"/>
    </row>
    <row r="35" spans="2:4" s="10" customFormat="1" ht="17.100000000000001" customHeight="1">
      <c r="B35" s="189"/>
      <c r="C35" s="189"/>
      <c r="D35" s="189"/>
    </row>
    <row r="36" spans="2:4" ht="17.100000000000001" customHeight="1">
      <c r="B36" s="13" t="s">
        <v>47</v>
      </c>
      <c r="C36" s="7"/>
      <c r="D36" s="7"/>
    </row>
    <row r="37" spans="2:4" s="186" customFormat="1" ht="17.100000000000001" customHeight="1">
      <c r="B37" s="187"/>
      <c r="C37" s="188"/>
      <c r="D37" s="98"/>
    </row>
    <row r="38" spans="2:4" s="10" customFormat="1" ht="17.100000000000001" customHeight="1">
      <c r="B38" s="190"/>
      <c r="C38" s="59" t="s">
        <v>249</v>
      </c>
      <c r="D38" s="26" t="s">
        <v>250</v>
      </c>
    </row>
    <row r="39" spans="2:4" s="10" customFormat="1" ht="17.100000000000001" customHeight="1">
      <c r="B39" s="41" t="s">
        <v>86</v>
      </c>
      <c r="C39" s="60">
        <v>163.82458913044366</v>
      </c>
      <c r="D39" s="34">
        <v>157.07537653144337</v>
      </c>
    </row>
    <row r="40" spans="2:4" s="10" customFormat="1" ht="17.100000000000001" customHeight="1">
      <c r="B40" s="41" t="s">
        <v>50</v>
      </c>
      <c r="C40" s="145">
        <v>0.6169803663548119</v>
      </c>
      <c r="D40" s="144">
        <v>0.60718248067187064</v>
      </c>
    </row>
    <row r="41" spans="2:4" s="10" customFormat="1" ht="17.100000000000001" customHeight="1">
      <c r="B41" s="41" t="s">
        <v>117</v>
      </c>
      <c r="C41" s="60">
        <v>-1.6347539473866404</v>
      </c>
      <c r="D41" s="34">
        <v>-4.7845541300667387</v>
      </c>
    </row>
    <row r="42" spans="2:4" s="10" customFormat="1" ht="17.100000000000001" customHeight="1">
      <c r="B42" s="41" t="s">
        <v>39</v>
      </c>
      <c r="C42" s="145">
        <v>0.10053026748498967</v>
      </c>
      <c r="D42" s="144">
        <v>0.12212630240139165</v>
      </c>
    </row>
  </sheetData>
  <phoneticPr fontId="35" type="noConversion"/>
  <hyperlinks>
    <hyperlink ref="B2" location="'Table of Contents'!A1" display="GO BACK TO TABLE OF CONTENTS" xr:uid="{00000000-0004-0000-0300-000000000000}"/>
  </hyperlinks>
  <pageMargins left="0.25" right="0.25" top="0.75" bottom="0.75" header="0.3" footer="0.3"/>
  <pageSetup paperSize="9" scale="26" orientation="portrait" r:id="rId1"/>
  <headerFooter alignWithMargins="0">
    <oddHeader>&amp;F</oddHeader>
    <oddFooter>&amp;A</oddFooter>
  </headerFooter>
  <ignoredErrors>
    <ignoredError sqref="C38:D38 C6:D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2">
    <tabColor rgb="FF009286"/>
    <pageSetUpPr fitToPage="1"/>
  </sheetPr>
  <dimension ref="B2:K32"/>
  <sheetViews>
    <sheetView showGridLines="0" zoomScaleNormal="100" zoomScaleSheetLayoutView="100" workbookViewId="0">
      <selection activeCell="G50" sqref="G50"/>
    </sheetView>
  </sheetViews>
  <sheetFormatPr defaultColWidth="9.28515625" defaultRowHeight="11.25"/>
  <cols>
    <col min="1" max="1" width="1.7109375" style="10" customWidth="1"/>
    <col min="2" max="2" width="39.5703125" style="10" customWidth="1"/>
    <col min="3" max="11" width="15.42578125" style="10" customWidth="1"/>
    <col min="12" max="16384" width="9.28515625" style="10"/>
  </cols>
  <sheetData>
    <row r="2" spans="2:11" s="4" customFormat="1" ht="17.100000000000001" customHeight="1" thickBot="1">
      <c r="B2" s="143" t="s">
        <v>49</v>
      </c>
    </row>
    <row r="3" spans="2:11" s="4" customFormat="1" ht="17.100000000000001" customHeight="1">
      <c r="B3" s="5"/>
    </row>
    <row r="4" spans="2:11" ht="17.100000000000001" customHeight="1">
      <c r="B4" s="16" t="s">
        <v>217</v>
      </c>
      <c r="C4" s="7"/>
      <c r="D4" s="7"/>
      <c r="E4" s="7"/>
      <c r="F4" s="7"/>
      <c r="G4" s="11"/>
      <c r="H4" s="11"/>
      <c r="I4" s="11"/>
      <c r="J4" s="11"/>
      <c r="K4" s="11"/>
    </row>
    <row r="5" spans="2:11" ht="17.100000000000001" customHeight="1"/>
    <row r="6" spans="2:11" ht="17.100000000000001" customHeight="1">
      <c r="B6" s="119" t="s">
        <v>53</v>
      </c>
      <c r="C6" s="61" t="s">
        <v>236</v>
      </c>
      <c r="D6" s="61" t="s">
        <v>237</v>
      </c>
      <c r="E6" s="89" t="s">
        <v>238</v>
      </c>
      <c r="F6" s="89" t="s">
        <v>239</v>
      </c>
      <c r="G6" s="61" t="s">
        <v>240</v>
      </c>
      <c r="H6" s="89" t="s">
        <v>241</v>
      </c>
      <c r="I6" s="89" t="s">
        <v>242</v>
      </c>
      <c r="J6" s="89" t="s">
        <v>243</v>
      </c>
      <c r="K6" s="89" t="s">
        <v>244</v>
      </c>
    </row>
    <row r="7" spans="2:11" ht="17.100000000000001" customHeight="1">
      <c r="B7" s="62" t="s">
        <v>14</v>
      </c>
      <c r="C7" s="63">
        <v>44463.919915999999</v>
      </c>
      <c r="D7" s="64">
        <v>31651.776868000001</v>
      </c>
      <c r="E7" s="64">
        <v>38085.474256000001</v>
      </c>
      <c r="F7" s="64">
        <v>45622.537920000002</v>
      </c>
      <c r="G7" s="64">
        <v>53655.516677</v>
      </c>
      <c r="H7" s="64">
        <v>60025.613794999997</v>
      </c>
      <c r="I7" s="64">
        <v>63314.940789</v>
      </c>
      <c r="J7" s="64">
        <v>65503.691963999998</v>
      </c>
      <c r="K7" s="64">
        <v>60865.116733000003</v>
      </c>
    </row>
    <row r="8" spans="2:11" ht="17.100000000000001" customHeight="1">
      <c r="B8" s="62" t="s">
        <v>3</v>
      </c>
      <c r="C8" s="63">
        <v>2503.1120580000002</v>
      </c>
      <c r="D8" s="64">
        <v>3094.5132570000001</v>
      </c>
      <c r="E8" s="64">
        <v>2108.7918559999998</v>
      </c>
      <c r="F8" s="64">
        <v>2309.0032649999998</v>
      </c>
      <c r="G8" s="64">
        <v>1371.23696</v>
      </c>
      <c r="H8" s="64">
        <v>1739.176811</v>
      </c>
      <c r="I8" s="64">
        <v>1710.5118689999999</v>
      </c>
      <c r="J8" s="64">
        <v>1397.6356860000001</v>
      </c>
      <c r="K8" s="64">
        <v>907.26777900000002</v>
      </c>
    </row>
    <row r="9" spans="2:11" ht="17.100000000000001" customHeight="1">
      <c r="B9" s="62" t="s">
        <v>61</v>
      </c>
      <c r="C9" s="63">
        <v>4346.7342140000001</v>
      </c>
      <c r="D9" s="64">
        <v>4303.1477320000004</v>
      </c>
      <c r="E9" s="64">
        <v>4576.0494909999998</v>
      </c>
      <c r="F9" s="64">
        <v>4347.1097550000004</v>
      </c>
      <c r="G9" s="64">
        <v>4402.9093949999997</v>
      </c>
      <c r="H9" s="64">
        <v>5936.9842140000001</v>
      </c>
      <c r="I9" s="64">
        <v>5108.8856699999997</v>
      </c>
      <c r="J9" s="64">
        <v>5120.4089720000002</v>
      </c>
      <c r="K9" s="64">
        <v>5212.2606089999999</v>
      </c>
    </row>
    <row r="10" spans="2:11" ht="17.100000000000001" customHeight="1">
      <c r="B10" s="62" t="s">
        <v>4</v>
      </c>
      <c r="C10" s="63">
        <v>47173.251509000002</v>
      </c>
      <c r="D10" s="64">
        <v>53093.825422000002</v>
      </c>
      <c r="E10" s="64">
        <v>50326.110556</v>
      </c>
      <c r="F10" s="64">
        <v>47061.271914999998</v>
      </c>
      <c r="G10" s="64">
        <v>41500.904188</v>
      </c>
      <c r="H10" s="64">
        <v>37806.312982000003</v>
      </c>
      <c r="I10" s="64">
        <v>38449.078502999997</v>
      </c>
      <c r="J10" s="64">
        <v>39999.492101999997</v>
      </c>
      <c r="K10" s="64">
        <v>39033.657279999999</v>
      </c>
    </row>
    <row r="11" spans="2:11" ht="17.100000000000001" customHeight="1">
      <c r="B11" s="62" t="s">
        <v>56</v>
      </c>
      <c r="C11" s="63">
        <v>26988.905953000001</v>
      </c>
      <c r="D11" s="64">
        <v>39048.942325000004</v>
      </c>
      <c r="E11" s="64">
        <v>34993.324716000003</v>
      </c>
      <c r="F11" s="64">
        <v>32575.023897999999</v>
      </c>
      <c r="G11" s="64">
        <v>21502.670406000001</v>
      </c>
      <c r="H11" s="64">
        <v>35089.479939999997</v>
      </c>
      <c r="I11" s="64">
        <v>33955.883841000003</v>
      </c>
      <c r="J11" s="64">
        <v>30716.089227</v>
      </c>
      <c r="K11" s="64">
        <v>20032.13596</v>
      </c>
    </row>
    <row r="12" spans="2:11" ht="17.100000000000001" customHeight="1">
      <c r="B12" s="62" t="s">
        <v>91</v>
      </c>
      <c r="C12" s="63">
        <v>2049.3495790000002</v>
      </c>
      <c r="D12" s="64">
        <v>2683.240182</v>
      </c>
      <c r="E12" s="64">
        <v>3278.8560940000002</v>
      </c>
      <c r="F12" s="64">
        <v>3525.2937919999999</v>
      </c>
      <c r="G12" s="64">
        <v>2323.5883520000002</v>
      </c>
      <c r="H12" s="64">
        <v>3733.6377849999999</v>
      </c>
      <c r="I12" s="64">
        <v>3286.9668259999999</v>
      </c>
      <c r="J12" s="64">
        <v>3916.769374</v>
      </c>
      <c r="K12" s="64">
        <v>2982.4064170000001</v>
      </c>
    </row>
    <row r="13" spans="2:11" ht="17.100000000000001" customHeight="1">
      <c r="B13" s="62" t="s">
        <v>92</v>
      </c>
      <c r="C13" s="63">
        <v>248782.03797100001</v>
      </c>
      <c r="D13" s="64">
        <v>259603.30046299999</v>
      </c>
      <c r="E13" s="64">
        <v>251513.012865</v>
      </c>
      <c r="F13" s="64">
        <v>252498.08861799998</v>
      </c>
      <c r="G13" s="64">
        <v>245934.59510400001</v>
      </c>
      <c r="H13" s="64">
        <v>247493.71221199998</v>
      </c>
      <c r="I13" s="64">
        <v>248605.08542199997</v>
      </c>
      <c r="J13" s="64">
        <v>249434.27867999999</v>
      </c>
      <c r="K13" s="64">
        <v>243927.101272</v>
      </c>
    </row>
    <row r="14" spans="2:11" ht="17.100000000000001" customHeight="1">
      <c r="B14" s="65" t="s">
        <v>31</v>
      </c>
      <c r="C14" s="63">
        <v>8739.306493000011</v>
      </c>
      <c r="D14" s="64">
        <v>10292.266441999993</v>
      </c>
      <c r="E14" s="64">
        <v>8522.0144749999745</v>
      </c>
      <c r="F14" s="64">
        <v>9708.5123850000091</v>
      </c>
      <c r="G14" s="64">
        <v>7217.638340000005</v>
      </c>
      <c r="H14" s="64">
        <v>7689.1277880000416</v>
      </c>
      <c r="I14" s="64">
        <v>8952.7401350000291</v>
      </c>
      <c r="J14" s="64">
        <v>7675.9038530000253</v>
      </c>
      <c r="K14" s="64">
        <v>6621.5151609999593</v>
      </c>
    </row>
    <row r="15" spans="2:11" ht="17.100000000000001" customHeight="1">
      <c r="B15" s="207" t="s">
        <v>33</v>
      </c>
      <c r="C15" s="208">
        <v>385046.61769300001</v>
      </c>
      <c r="D15" s="209">
        <v>403771.01269100001</v>
      </c>
      <c r="E15" s="209">
        <v>393403.63430899999</v>
      </c>
      <c r="F15" s="209">
        <v>397646.841548</v>
      </c>
      <c r="G15" s="209">
        <v>377909.05942200002</v>
      </c>
      <c r="H15" s="209">
        <v>399514.04552699998</v>
      </c>
      <c r="I15" s="209">
        <v>403384.093055</v>
      </c>
      <c r="J15" s="209">
        <v>403764.26985799999</v>
      </c>
      <c r="K15" s="209">
        <v>379581.46121099999</v>
      </c>
    </row>
    <row r="17" spans="2:11" ht="17.100000000000001" customHeight="1">
      <c r="B17" s="62" t="s">
        <v>6</v>
      </c>
      <c r="C17" s="63">
        <v>1162.9494629999999</v>
      </c>
      <c r="D17" s="64">
        <v>2080.4210410000001</v>
      </c>
      <c r="E17" s="64">
        <v>1409.933593</v>
      </c>
      <c r="F17" s="64">
        <v>1690.806198</v>
      </c>
      <c r="G17" s="64">
        <v>916.84565999999995</v>
      </c>
      <c r="H17" s="64">
        <v>978.28617399999996</v>
      </c>
      <c r="I17" s="64">
        <v>1346.377718</v>
      </c>
      <c r="J17" s="64">
        <v>989.90148199999999</v>
      </c>
      <c r="K17" s="64">
        <v>641.18765699999994</v>
      </c>
    </row>
    <row r="18" spans="2:11" ht="17.100000000000001" customHeight="1">
      <c r="B18" s="62" t="s">
        <v>61</v>
      </c>
      <c r="C18" s="63">
        <v>2498.5115249999999</v>
      </c>
      <c r="D18" s="64">
        <v>2680.1430329999998</v>
      </c>
      <c r="E18" s="64">
        <v>2627.6167740000001</v>
      </c>
      <c r="F18" s="64">
        <v>2993.8991350000001</v>
      </c>
      <c r="G18" s="64">
        <v>2855.6298809999998</v>
      </c>
      <c r="H18" s="64">
        <v>4415.3646870000002</v>
      </c>
      <c r="I18" s="64">
        <v>4019.1597539999998</v>
      </c>
      <c r="J18" s="64">
        <v>3981.3737230000002</v>
      </c>
      <c r="K18" s="64">
        <v>4147.8040449999999</v>
      </c>
    </row>
    <row r="19" spans="2:11" ht="17.100000000000001" customHeight="1">
      <c r="B19" s="62" t="s">
        <v>56</v>
      </c>
      <c r="C19" s="63">
        <v>10352.051917000001</v>
      </c>
      <c r="D19" s="64">
        <v>20264.490698000001</v>
      </c>
      <c r="E19" s="64">
        <v>18523.415998</v>
      </c>
      <c r="F19" s="64">
        <v>17920.311883999999</v>
      </c>
      <c r="G19" s="64">
        <v>11710.037189999999</v>
      </c>
      <c r="H19" s="64">
        <v>20961.651139000001</v>
      </c>
      <c r="I19" s="64">
        <v>23499.762028000001</v>
      </c>
      <c r="J19" s="64">
        <v>21931.497089</v>
      </c>
      <c r="K19" s="64">
        <v>9652.4498519999997</v>
      </c>
    </row>
    <row r="20" spans="2:11" ht="17.100000000000001" customHeight="1">
      <c r="B20" s="62" t="s">
        <v>7</v>
      </c>
      <c r="C20" s="63">
        <v>2329.2506269999999</v>
      </c>
      <c r="D20" s="64">
        <v>5407.7231389999997</v>
      </c>
      <c r="E20" s="64">
        <v>5286.0831959999996</v>
      </c>
      <c r="F20" s="64">
        <v>8186.5631940000003</v>
      </c>
      <c r="G20" s="64">
        <v>5351.5634410000002</v>
      </c>
      <c r="H20" s="64">
        <v>9107.5620679999993</v>
      </c>
      <c r="I20" s="64">
        <v>8208.0962650000001</v>
      </c>
      <c r="J20" s="64">
        <v>19572.560513</v>
      </c>
      <c r="K20" s="64">
        <v>17508.968838000001</v>
      </c>
    </row>
    <row r="21" spans="2:11" ht="17.100000000000001" customHeight="1">
      <c r="B21" s="62" t="s">
        <v>8</v>
      </c>
      <c r="C21" s="63">
        <v>256186.29900699999</v>
      </c>
      <c r="D21" s="64">
        <v>262712.06568500004</v>
      </c>
      <c r="E21" s="64">
        <v>260825.631402</v>
      </c>
      <c r="F21" s="64">
        <v>261328.898992</v>
      </c>
      <c r="G21" s="64">
        <v>254466.036674</v>
      </c>
      <c r="H21" s="64">
        <v>261007.87432599999</v>
      </c>
      <c r="I21" s="64">
        <v>259974.95955300002</v>
      </c>
      <c r="J21" s="64">
        <v>261944.40607299999</v>
      </c>
      <c r="K21" s="64">
        <v>255014.63225599998</v>
      </c>
    </row>
    <row r="22" spans="2:11" ht="17.100000000000001" customHeight="1">
      <c r="B22" s="62" t="s">
        <v>11</v>
      </c>
      <c r="C22" s="63">
        <v>74542.233022999993</v>
      </c>
      <c r="D22" s="64">
        <v>71332.316114000001</v>
      </c>
      <c r="E22" s="64">
        <v>67241.336068999997</v>
      </c>
      <c r="F22" s="64">
        <v>65855.100720000002</v>
      </c>
      <c r="G22" s="64">
        <v>66227.250235</v>
      </c>
      <c r="H22" s="64">
        <v>66499.425296999994</v>
      </c>
      <c r="I22" s="64">
        <v>69289.472704</v>
      </c>
      <c r="J22" s="64">
        <v>60285.643422000001</v>
      </c>
      <c r="K22" s="64">
        <v>56259.369692</v>
      </c>
    </row>
    <row r="23" spans="2:11" ht="17.100000000000001" customHeight="1">
      <c r="B23" s="62" t="s">
        <v>9</v>
      </c>
      <c r="C23" s="63">
        <v>6613.2114629999996</v>
      </c>
      <c r="D23" s="64">
        <v>6383.116387</v>
      </c>
      <c r="E23" s="64">
        <v>5607.844462</v>
      </c>
      <c r="F23" s="64">
        <v>5556.3293299999996</v>
      </c>
      <c r="G23" s="64">
        <v>5572.3442249999998</v>
      </c>
      <c r="H23" s="64">
        <v>5499.3857019999996</v>
      </c>
      <c r="I23" s="64">
        <v>5423.9697569999998</v>
      </c>
      <c r="J23" s="64">
        <v>4863.5808770000003</v>
      </c>
      <c r="K23" s="64">
        <v>7290.1828459999997</v>
      </c>
    </row>
    <row r="24" spans="2:11" ht="17.100000000000001" customHeight="1" collapsed="1">
      <c r="B24" s="65" t="s">
        <v>5</v>
      </c>
      <c r="C24" s="63">
        <v>5254.2957799999858</v>
      </c>
      <c r="D24" s="64">
        <v>7100.2596839999314</v>
      </c>
      <c r="E24" s="64">
        <v>6886.5355679999921</v>
      </c>
      <c r="F24" s="64">
        <v>8914.921003000054</v>
      </c>
      <c r="G24" s="64">
        <v>6641.2986229999806</v>
      </c>
      <c r="H24" s="64">
        <v>7423.4351950000273</v>
      </c>
      <c r="I24" s="64">
        <v>8575.5907329999609</v>
      </c>
      <c r="J24" s="64">
        <v>7466.8122390000499</v>
      </c>
      <c r="K24" s="64">
        <v>6252.8307170000044</v>
      </c>
    </row>
    <row r="25" spans="2:11" ht="17.100000000000001" customHeight="1">
      <c r="B25" s="207" t="s">
        <v>34</v>
      </c>
      <c r="C25" s="208">
        <v>358938.80280499998</v>
      </c>
      <c r="D25" s="209">
        <v>377960.53578099998</v>
      </c>
      <c r="E25" s="209">
        <v>368408.397062</v>
      </c>
      <c r="F25" s="209">
        <v>372446.830456</v>
      </c>
      <c r="G25" s="209">
        <v>353741.00592899998</v>
      </c>
      <c r="H25" s="209">
        <v>375892.98458799999</v>
      </c>
      <c r="I25" s="209">
        <v>380337.38851199998</v>
      </c>
      <c r="J25" s="209">
        <v>381035.775418</v>
      </c>
      <c r="K25" s="209">
        <v>356767.425903</v>
      </c>
    </row>
    <row r="26" spans="2:11" ht="7.5" customHeight="1">
      <c r="B26" s="72"/>
      <c r="C26" s="210"/>
      <c r="D26" s="210"/>
      <c r="E26" s="210"/>
      <c r="F26" s="210"/>
      <c r="G26" s="210"/>
      <c r="H26" s="210"/>
      <c r="I26" s="210"/>
      <c r="J26" s="210"/>
      <c r="K26" s="210"/>
    </row>
    <row r="27" spans="2:11" ht="17.100000000000001" customHeight="1" collapsed="1">
      <c r="B27" s="62" t="s">
        <v>15</v>
      </c>
      <c r="C27" s="63">
        <v>26105.221881000001</v>
      </c>
      <c r="D27" s="64">
        <v>25807.482423999998</v>
      </c>
      <c r="E27" s="64">
        <v>24992.630189</v>
      </c>
      <c r="F27" s="64">
        <v>25197.404062000001</v>
      </c>
      <c r="G27" s="64">
        <v>24165.446488000001</v>
      </c>
      <c r="H27" s="64">
        <v>23618.453909</v>
      </c>
      <c r="I27" s="64">
        <v>23044.097506000002</v>
      </c>
      <c r="J27" s="64">
        <v>22726.295044000002</v>
      </c>
      <c r="K27" s="64">
        <v>22811.720506999998</v>
      </c>
    </row>
    <row r="28" spans="2:11" s="147" customFormat="1" ht="17.100000000000001" customHeight="1">
      <c r="B28" s="146" t="s">
        <v>204</v>
      </c>
      <c r="C28" s="113">
        <v>3474.6103990000001</v>
      </c>
      <c r="D28" s="98">
        <v>3473.9104809999999</v>
      </c>
      <c r="E28" s="98">
        <v>2729.9318400000002</v>
      </c>
      <c r="F28" s="98">
        <v>2732.5403470000001</v>
      </c>
      <c r="G28" s="98">
        <v>1987.0313719999999</v>
      </c>
      <c r="H28" s="98">
        <v>1987.140441</v>
      </c>
      <c r="I28" s="98">
        <v>1985.2541100000001</v>
      </c>
      <c r="J28" s="98">
        <v>1985.3486849999999</v>
      </c>
      <c r="K28" s="98">
        <v>1984.758581</v>
      </c>
    </row>
    <row r="29" spans="2:11" ht="17.100000000000001" customHeight="1">
      <c r="B29" s="65" t="s">
        <v>16</v>
      </c>
      <c r="C29" s="63">
        <v>3</v>
      </c>
      <c r="D29" s="64">
        <v>3</v>
      </c>
      <c r="E29" s="64">
        <v>3</v>
      </c>
      <c r="F29" s="64">
        <v>3</v>
      </c>
      <c r="G29" s="64">
        <v>3</v>
      </c>
      <c r="H29" s="64">
        <v>3</v>
      </c>
      <c r="I29" s="64">
        <v>3</v>
      </c>
      <c r="J29" s="64">
        <v>2</v>
      </c>
      <c r="K29" s="64">
        <v>2</v>
      </c>
    </row>
    <row r="30" spans="2:11" ht="17.100000000000001" customHeight="1">
      <c r="B30" s="207" t="s">
        <v>36</v>
      </c>
      <c r="C30" s="208">
        <v>26107.814893999999</v>
      </c>
      <c r="D30" s="209">
        <v>25810.476881999999</v>
      </c>
      <c r="E30" s="209">
        <v>24995.237215000001</v>
      </c>
      <c r="F30" s="209">
        <v>25200.011087999999</v>
      </c>
      <c r="G30" s="209">
        <v>24168.053512999999</v>
      </c>
      <c r="H30" s="209">
        <v>23621.060935000001</v>
      </c>
      <c r="I30" s="209">
        <v>23046.704532</v>
      </c>
      <c r="J30" s="209">
        <v>22728.494424</v>
      </c>
      <c r="K30" s="209">
        <v>22814.035317000002</v>
      </c>
    </row>
    <row r="31" spans="2:11" ht="7.5" customHeight="1">
      <c r="B31" s="72"/>
      <c r="C31" s="211"/>
      <c r="D31" s="211"/>
      <c r="E31" s="211"/>
      <c r="F31" s="211"/>
      <c r="G31" s="211"/>
      <c r="H31" s="211"/>
      <c r="I31" s="211"/>
      <c r="J31" s="211"/>
      <c r="K31" s="211"/>
    </row>
    <row r="32" spans="2:11" ht="17.100000000000001" customHeight="1">
      <c r="B32" s="207" t="s">
        <v>35</v>
      </c>
      <c r="C32" s="208">
        <v>385046.61769899999</v>
      </c>
      <c r="D32" s="209">
        <v>403771.01266299997</v>
      </c>
      <c r="E32" s="209">
        <v>393403.63427699998</v>
      </c>
      <c r="F32" s="209">
        <v>397646.84154399997</v>
      </c>
      <c r="G32" s="209">
        <v>377909.059442</v>
      </c>
      <c r="H32" s="209">
        <v>399514.04552300001</v>
      </c>
      <c r="I32" s="209">
        <v>403384.09304399998</v>
      </c>
      <c r="J32" s="209">
        <v>403764.26984199998</v>
      </c>
      <c r="K32" s="209">
        <v>379581.46122</v>
      </c>
    </row>
  </sheetData>
  <phoneticPr fontId="3" type="noConversion"/>
  <hyperlinks>
    <hyperlink ref="B2" location="'Table of Contents'!A1" display="GO BACK TO TABLE OF CONTENTS" xr:uid="{00000000-0004-0000-0400-000000000000}"/>
  </hyperlinks>
  <pageMargins left="0.25" right="0.25" top="0.75" bottom="0.75" header="0.3" footer="0.3"/>
  <pageSetup paperSize="9" scale="80" orientation="landscape" r:id="rId1"/>
  <headerFooter alignWithMargins="0"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286"/>
    <pageSetUpPr fitToPage="1"/>
  </sheetPr>
  <dimension ref="B2:K25"/>
  <sheetViews>
    <sheetView showGridLines="0" zoomScaleNormal="100" workbookViewId="0"/>
  </sheetViews>
  <sheetFormatPr defaultColWidth="9.28515625" defaultRowHeight="12.75"/>
  <cols>
    <col min="1" max="1" width="1.7109375" style="5" customWidth="1"/>
    <col min="2" max="2" width="43.28515625" style="5" customWidth="1"/>
    <col min="3" max="11" width="15.42578125" style="5" customWidth="1"/>
    <col min="12" max="12" width="12.28515625" style="5" bestFit="1" customWidth="1"/>
    <col min="13" max="13" width="13.5703125" style="5" bestFit="1" customWidth="1"/>
    <col min="14" max="14" width="11.7109375" style="5" customWidth="1"/>
    <col min="15" max="15" width="12.28515625" style="5" bestFit="1" customWidth="1"/>
    <col min="16" max="16" width="13.5703125" style="5" bestFit="1" customWidth="1"/>
    <col min="17" max="16384" width="9.28515625" style="5"/>
  </cols>
  <sheetData>
    <row r="2" spans="2:11" s="4" customFormat="1" ht="17.100000000000001" customHeight="1" thickBot="1">
      <c r="B2" s="143" t="s">
        <v>49</v>
      </c>
      <c r="E2" s="25"/>
      <c r="F2" s="25"/>
      <c r="H2" s="25"/>
      <c r="I2" s="25"/>
      <c r="J2" s="25"/>
      <c r="K2" s="25"/>
    </row>
    <row r="3" spans="2:11" s="4" customFormat="1" ht="17.100000000000001" customHeight="1">
      <c r="B3" s="5"/>
      <c r="E3" s="25"/>
      <c r="F3" s="25"/>
      <c r="H3" s="25"/>
      <c r="I3" s="25"/>
      <c r="J3" s="25"/>
      <c r="K3" s="25"/>
    </row>
    <row r="4" spans="2:11" ht="17.100000000000001" customHeight="1">
      <c r="B4" s="16" t="s">
        <v>218</v>
      </c>
      <c r="C4" s="7"/>
      <c r="D4" s="7"/>
      <c r="E4" s="8"/>
      <c r="F4" s="8"/>
      <c r="G4" s="8"/>
      <c r="H4" s="8"/>
      <c r="I4" s="8"/>
      <c r="J4" s="8"/>
      <c r="K4" s="8"/>
    </row>
    <row r="5" spans="2:11" s="10" customFormat="1" ht="17.100000000000001" customHeight="1">
      <c r="B5" s="118"/>
      <c r="C5" s="212"/>
      <c r="D5" s="212"/>
      <c r="E5" s="114"/>
      <c r="F5" s="114"/>
      <c r="G5" s="114"/>
      <c r="H5" s="114"/>
      <c r="I5" s="114"/>
      <c r="J5" s="114"/>
      <c r="K5" s="114"/>
    </row>
    <row r="6" spans="2:11" s="10" customFormat="1" ht="17.100000000000001" customHeight="1">
      <c r="B6" s="119" t="s">
        <v>53</v>
      </c>
      <c r="C6" s="121" t="s">
        <v>236</v>
      </c>
      <c r="D6" s="122" t="s">
        <v>237</v>
      </c>
      <c r="E6" s="122" t="s">
        <v>238</v>
      </c>
      <c r="F6" s="122" t="s">
        <v>239</v>
      </c>
      <c r="G6" s="121" t="s">
        <v>240</v>
      </c>
      <c r="H6" s="122" t="s">
        <v>241</v>
      </c>
      <c r="I6" s="122" t="s">
        <v>242</v>
      </c>
      <c r="J6" s="122" t="s">
        <v>243</v>
      </c>
      <c r="K6" s="122" t="s">
        <v>244</v>
      </c>
    </row>
    <row r="7" spans="2:11" s="10" customFormat="1" ht="17.100000000000001" customHeight="1">
      <c r="B7" s="120" t="s">
        <v>95</v>
      </c>
      <c r="C7" s="63">
        <v>156208.56869499999</v>
      </c>
      <c r="D7" s="123">
        <v>155088.21090199999</v>
      </c>
      <c r="E7" s="123">
        <v>153485.345333</v>
      </c>
      <c r="F7" s="123">
        <v>151874.22831899999</v>
      </c>
      <c r="G7" s="123">
        <v>151078.03355399999</v>
      </c>
      <c r="H7" s="123">
        <v>151154.34812099999</v>
      </c>
      <c r="I7" s="123">
        <v>150706.44078599999</v>
      </c>
      <c r="J7" s="123">
        <v>150643.97405799999</v>
      </c>
      <c r="K7" s="123">
        <v>150762.33300399999</v>
      </c>
    </row>
    <row r="8" spans="2:11" s="10" customFormat="1" ht="17.100000000000001" customHeight="1">
      <c r="B8" s="120" t="s">
        <v>62</v>
      </c>
      <c r="C8" s="63">
        <v>8174.9643779999997</v>
      </c>
      <c r="D8" s="123">
        <v>8431.5700419999994</v>
      </c>
      <c r="E8" s="123">
        <v>8564.4418289999994</v>
      </c>
      <c r="F8" s="123">
        <v>8739.8224599999994</v>
      </c>
      <c r="G8" s="123">
        <v>9027.6475129999999</v>
      </c>
      <c r="H8" s="123">
        <v>9561.8202211299995</v>
      </c>
      <c r="I8" s="123">
        <v>9875.7784630000006</v>
      </c>
      <c r="J8" s="123">
        <v>10041.518667</v>
      </c>
      <c r="K8" s="123">
        <v>10231.848680999999</v>
      </c>
    </row>
    <row r="9" spans="2:11" s="10" customFormat="1" ht="17.100000000000001" customHeight="1">
      <c r="B9" s="120" t="s">
        <v>85</v>
      </c>
      <c r="C9" s="63">
        <v>74786.000508362005</v>
      </c>
      <c r="D9" s="123">
        <v>78217.639044733995</v>
      </c>
      <c r="E9" s="123">
        <v>78231.363456093619</v>
      </c>
      <c r="F9" s="123">
        <v>77555.562916396011</v>
      </c>
      <c r="G9" s="123">
        <v>77211.32932095349</v>
      </c>
      <c r="H9" s="123">
        <v>79699.992896230309</v>
      </c>
      <c r="I9" s="123">
        <v>79493.133056586114</v>
      </c>
      <c r="J9" s="123">
        <v>79418.72576381141</v>
      </c>
      <c r="K9" s="123">
        <v>79084.999420874374</v>
      </c>
    </row>
    <row r="10" spans="2:11" s="10" customFormat="1" ht="17.100000000000001" customHeight="1">
      <c r="B10" s="112" t="s">
        <v>136</v>
      </c>
      <c r="C10" s="113">
        <v>8135.4339074600002</v>
      </c>
      <c r="D10" s="114">
        <v>8094.0818387500003</v>
      </c>
      <c r="E10" s="114">
        <v>8154.2360143599999</v>
      </c>
      <c r="F10" s="114">
        <v>8257.7408631099988</v>
      </c>
      <c r="G10" s="114">
        <v>8368.7991256400001</v>
      </c>
      <c r="H10" s="114">
        <v>8620.9966879900003</v>
      </c>
      <c r="I10" s="114">
        <v>8691.1344724099999</v>
      </c>
      <c r="J10" s="114">
        <v>8892.1698328600014</v>
      </c>
      <c r="K10" s="114">
        <v>8962.0049120000003</v>
      </c>
    </row>
    <row r="11" spans="2:11" s="10" customFormat="1" ht="17.100000000000001" customHeight="1">
      <c r="B11" s="112" t="s">
        <v>137</v>
      </c>
      <c r="C11" s="113">
        <v>60880.382848652</v>
      </c>
      <c r="D11" s="114">
        <v>64332.495865993995</v>
      </c>
      <c r="E11" s="114">
        <v>64171.188153733645</v>
      </c>
      <c r="F11" s="114">
        <v>63409.473663285928</v>
      </c>
      <c r="G11" s="114">
        <v>62806.720970313501</v>
      </c>
      <c r="H11" s="114">
        <v>65089.369365240302</v>
      </c>
      <c r="I11" s="114">
        <v>64671.058333176006</v>
      </c>
      <c r="J11" s="114">
        <v>64325.183993951418</v>
      </c>
      <c r="K11" s="114">
        <v>63885.699535594402</v>
      </c>
    </row>
    <row r="12" spans="2:11" s="10" customFormat="1" ht="17.100000000000001" customHeight="1">
      <c r="B12" s="213" t="s">
        <v>65</v>
      </c>
      <c r="C12" s="208">
        <v>239169.53358136199</v>
      </c>
      <c r="D12" s="214">
        <v>241737.41998873401</v>
      </c>
      <c r="E12" s="214">
        <v>240281.15061809361</v>
      </c>
      <c r="F12" s="214">
        <v>238169.61369539599</v>
      </c>
      <c r="G12" s="214">
        <v>237317.01038795349</v>
      </c>
      <c r="H12" s="214">
        <v>240416.16123836031</v>
      </c>
      <c r="I12" s="214">
        <v>240075.3523055861</v>
      </c>
      <c r="J12" s="214">
        <v>240104.2184888114</v>
      </c>
      <c r="K12" s="214">
        <v>240079.18110587436</v>
      </c>
    </row>
    <row r="13" spans="2:11" s="10" customFormat="1" ht="17.100000000000001" customHeight="1">
      <c r="B13" s="118"/>
      <c r="C13" s="212"/>
      <c r="D13" s="212"/>
      <c r="E13" s="212"/>
      <c r="F13" s="212"/>
      <c r="G13" s="212"/>
      <c r="H13" s="212"/>
      <c r="I13" s="212"/>
      <c r="J13" s="212"/>
      <c r="K13" s="212"/>
    </row>
    <row r="14" spans="2:11" s="10" customFormat="1" ht="17.100000000000001" customHeight="1">
      <c r="B14" s="120" t="s">
        <v>106</v>
      </c>
      <c r="C14" s="63">
        <v>15560.45990189001</v>
      </c>
      <c r="D14" s="123">
        <v>24220.750764979999</v>
      </c>
      <c r="E14" s="123">
        <v>19379.245081979996</v>
      </c>
      <c r="F14" s="123">
        <v>21878.348856939992</v>
      </c>
      <c r="G14" s="123">
        <v>16128.689200550001</v>
      </c>
      <c r="H14" s="123">
        <v>18191.578301539997</v>
      </c>
      <c r="I14" s="123">
        <v>18658.533170809998</v>
      </c>
      <c r="J14" s="123">
        <v>19667.005827430003</v>
      </c>
      <c r="K14" s="123">
        <v>15208.554870950011</v>
      </c>
    </row>
    <row r="15" spans="2:11" s="10" customFormat="1" ht="33.75">
      <c r="B15" s="213" t="s">
        <v>90</v>
      </c>
      <c r="C15" s="208">
        <v>254729.99348325201</v>
      </c>
      <c r="D15" s="214">
        <v>265958.17075371399</v>
      </c>
      <c r="E15" s="214">
        <v>259660.3957000736</v>
      </c>
      <c r="F15" s="214">
        <v>260047.96255233599</v>
      </c>
      <c r="G15" s="214">
        <v>253445.69958850348</v>
      </c>
      <c r="H15" s="214">
        <v>258607.7395399003</v>
      </c>
      <c r="I15" s="214">
        <v>258733.8854763961</v>
      </c>
      <c r="J15" s="214">
        <v>259771.22431624139</v>
      </c>
      <c r="K15" s="214">
        <v>255287.73597682436</v>
      </c>
    </row>
    <row r="17" spans="2:11" s="10" customFormat="1" ht="17.100000000000001" customHeight="1">
      <c r="B17" s="120" t="s">
        <v>57</v>
      </c>
      <c r="C17" s="63">
        <v>-4584.025764</v>
      </c>
      <c r="D17" s="123">
        <v>-4859.6559790000001</v>
      </c>
      <c r="E17" s="123">
        <v>-6645.7589738099996</v>
      </c>
      <c r="F17" s="123">
        <v>-6004.7678480000004</v>
      </c>
      <c r="G17" s="123">
        <v>-5909.2376019499998</v>
      </c>
      <c r="H17" s="123">
        <v>-9398.4485349999995</v>
      </c>
      <c r="I17" s="123">
        <v>-8360.3237960000006</v>
      </c>
      <c r="J17" s="123">
        <v>-8494.4465020000007</v>
      </c>
      <c r="K17" s="123">
        <v>-9334.9855199999984</v>
      </c>
    </row>
    <row r="18" spans="2:11" s="10" customFormat="1" ht="17.100000000000001" customHeight="1">
      <c r="B18" s="120" t="s">
        <v>64</v>
      </c>
      <c r="C18" s="63">
        <v>1363.92974756998</v>
      </c>
      <c r="D18" s="123">
        <v>1495.2143125132</v>
      </c>
      <c r="E18" s="123">
        <v>1501.62386080793</v>
      </c>
      <c r="F18" s="123">
        <v>1545.10608640545</v>
      </c>
      <c r="G18" s="123">
        <v>1601.8668821235299</v>
      </c>
      <c r="H18" s="123">
        <v>1715.57879270428</v>
      </c>
      <c r="I18" s="123">
        <v>1768.4762581369</v>
      </c>
      <c r="J18" s="123">
        <v>1842.4992350170501</v>
      </c>
      <c r="K18" s="123">
        <v>2025.6491853980701</v>
      </c>
    </row>
    <row r="19" spans="2:11" s="10" customFormat="1" ht="17.100000000000001" customHeight="1">
      <c r="B19" s="213" t="s">
        <v>93</v>
      </c>
      <c r="C19" s="208">
        <v>248782.03797168203</v>
      </c>
      <c r="D19" s="214">
        <v>259603.30046220077</v>
      </c>
      <c r="E19" s="214">
        <v>251513.01286545565</v>
      </c>
      <c r="F19" s="214">
        <v>252498.08861793054</v>
      </c>
      <c r="G19" s="214">
        <v>245934.59510442996</v>
      </c>
      <c r="H19" s="214">
        <v>247493.71221219603</v>
      </c>
      <c r="I19" s="214">
        <v>248605.08542225917</v>
      </c>
      <c r="J19" s="214">
        <v>249434.27857922434</v>
      </c>
      <c r="K19" s="214">
        <v>243927.10127142631</v>
      </c>
    </row>
    <row r="20" spans="2:11" s="10" customFormat="1" ht="17.100000000000001" customHeight="1">
      <c r="B20" s="212"/>
      <c r="C20" s="212"/>
      <c r="D20" s="212"/>
      <c r="E20" s="212"/>
      <c r="F20" s="212"/>
      <c r="G20" s="212"/>
      <c r="H20" s="212"/>
      <c r="I20" s="212"/>
      <c r="J20" s="212"/>
      <c r="K20" s="212"/>
    </row>
    <row r="21" spans="2:11" s="10" customFormat="1" ht="17.100000000000001" customHeight="1">
      <c r="B21" s="120" t="s">
        <v>132</v>
      </c>
      <c r="C21" s="63">
        <v>161189.008607</v>
      </c>
      <c r="D21" s="123">
        <v>160370.65268299999</v>
      </c>
      <c r="E21" s="123">
        <v>158878.45042000001</v>
      </c>
      <c r="F21" s="123">
        <v>157436.19485</v>
      </c>
      <c r="G21" s="123">
        <v>156904.03600200001</v>
      </c>
      <c r="H21" s="123">
        <v>157557.63100600001</v>
      </c>
      <c r="I21" s="123">
        <v>157370.824123</v>
      </c>
      <c r="J21" s="123">
        <v>157485.93466999999</v>
      </c>
      <c r="K21" s="123">
        <v>157782.16018499999</v>
      </c>
    </row>
    <row r="22" spans="2:11" s="10" customFormat="1" ht="17.100000000000001" customHeight="1">
      <c r="B22" s="120" t="s">
        <v>133</v>
      </c>
      <c r="C22" s="63">
        <v>16215.005229</v>
      </c>
      <c r="D22" s="123">
        <v>16116.934294999999</v>
      </c>
      <c r="E22" s="123">
        <v>16238.347331999999</v>
      </c>
      <c r="F22" s="123">
        <v>16304.583418</v>
      </c>
      <c r="G22" s="123">
        <v>16533.927834999999</v>
      </c>
      <c r="H22" s="123">
        <v>16615.347535000001</v>
      </c>
      <c r="I22" s="123">
        <v>16853.070711</v>
      </c>
      <c r="J22" s="123">
        <v>17025.499768000001</v>
      </c>
      <c r="K22" s="123">
        <v>16980.337152</v>
      </c>
    </row>
    <row r="23" spans="2:11" s="10" customFormat="1" ht="17.100000000000001" customHeight="1">
      <c r="B23" s="120" t="s">
        <v>134</v>
      </c>
      <c r="C23" s="63">
        <v>75620.150615000006</v>
      </c>
      <c r="D23" s="123">
        <v>87546.850760000001</v>
      </c>
      <c r="E23" s="123">
        <v>82696.610610999996</v>
      </c>
      <c r="F23" s="123">
        <v>83959.077596999996</v>
      </c>
      <c r="G23" s="123">
        <v>77744.039715000006</v>
      </c>
      <c r="H23" s="123">
        <v>81724.97408</v>
      </c>
      <c r="I23" s="123">
        <v>81828.333960000004</v>
      </c>
      <c r="J23" s="123">
        <v>82561.272398999994</v>
      </c>
      <c r="K23" s="123">
        <v>77709.959696000005</v>
      </c>
    </row>
    <row r="24" spans="2:11" s="10" customFormat="1" ht="17.100000000000001" customHeight="1">
      <c r="B24" s="120" t="s">
        <v>135</v>
      </c>
      <c r="C24" s="63">
        <v>-4242.1264799999999</v>
      </c>
      <c r="D24" s="123">
        <v>-4431.1372760000004</v>
      </c>
      <c r="E24" s="123">
        <v>-6300.3954979999999</v>
      </c>
      <c r="F24" s="123">
        <v>-5201.7672469999998</v>
      </c>
      <c r="G24" s="123">
        <v>-5247.4084469999998</v>
      </c>
      <c r="H24" s="123">
        <v>-8404.240409</v>
      </c>
      <c r="I24" s="123">
        <v>-7447.1433720000005</v>
      </c>
      <c r="J24" s="123">
        <v>-7638.4281579999997</v>
      </c>
      <c r="K24" s="123">
        <v>-8545.3557619999992</v>
      </c>
    </row>
    <row r="25" spans="2:11" s="10" customFormat="1" ht="17.100000000000001" customHeight="1">
      <c r="B25" s="215" t="s">
        <v>93</v>
      </c>
      <c r="C25" s="208">
        <v>248782.03797099998</v>
      </c>
      <c r="D25" s="214">
        <v>259603.30046200001</v>
      </c>
      <c r="E25" s="214">
        <v>251513.01286500003</v>
      </c>
      <c r="F25" s="214">
        <v>252498.08861799998</v>
      </c>
      <c r="G25" s="214">
        <v>245934.59510500004</v>
      </c>
      <c r="H25" s="214">
        <v>247493.71221200001</v>
      </c>
      <c r="I25" s="214">
        <v>248605.085422</v>
      </c>
      <c r="J25" s="214">
        <v>249434.27867899998</v>
      </c>
      <c r="K25" s="214">
        <v>243927.10127099999</v>
      </c>
    </row>
  </sheetData>
  <hyperlinks>
    <hyperlink ref="B2" location="'Table of Contents'!A1" display="GO BACK TO TABLE OF CONTENTS" xr:uid="{00000000-0004-0000-0500-000000000000}"/>
  </hyperlinks>
  <pageMargins left="0.25" right="0.25" top="0.75" bottom="0.75" header="0.3" footer="0.3"/>
  <pageSetup scale="37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286"/>
    <pageSetUpPr fitToPage="1"/>
  </sheetPr>
  <dimension ref="B2:K27"/>
  <sheetViews>
    <sheetView showGridLines="0" zoomScaleNormal="100" workbookViewId="0"/>
  </sheetViews>
  <sheetFormatPr defaultColWidth="9.28515625" defaultRowHeight="12.75"/>
  <cols>
    <col min="1" max="1" width="1.7109375" style="5" customWidth="1"/>
    <col min="2" max="2" width="32.5703125" style="5" bestFit="1" customWidth="1"/>
    <col min="3" max="11" width="15.42578125" style="5" customWidth="1"/>
    <col min="12" max="12" width="12.7109375" style="5" bestFit="1" customWidth="1"/>
    <col min="13" max="19" width="12.7109375" style="5" customWidth="1"/>
    <col min="20" max="16384" width="9.28515625" style="5"/>
  </cols>
  <sheetData>
    <row r="2" spans="2:11" s="4" customFormat="1" ht="17.100000000000001" customHeight="1" thickBot="1">
      <c r="B2" s="143" t="s">
        <v>49</v>
      </c>
    </row>
    <row r="3" spans="2:11" s="4" customFormat="1" ht="17.100000000000001" customHeight="1">
      <c r="B3" s="5"/>
    </row>
    <row r="4" spans="2:11" ht="17.100000000000001" customHeight="1">
      <c r="B4" s="16" t="s">
        <v>8</v>
      </c>
      <c r="C4" s="7"/>
      <c r="D4" s="7"/>
      <c r="E4" s="7"/>
      <c r="F4" s="7"/>
      <c r="G4" s="8"/>
      <c r="H4" s="8"/>
      <c r="I4" s="8"/>
      <c r="J4" s="8"/>
      <c r="K4" s="8"/>
    </row>
    <row r="5" spans="2:11" s="24" customFormat="1" ht="17.100000000000001" customHeight="1">
      <c r="B5" s="99"/>
      <c r="C5" s="100"/>
      <c r="D5" s="100"/>
      <c r="E5" s="100"/>
      <c r="F5" s="100"/>
      <c r="G5" s="98"/>
      <c r="H5" s="98"/>
      <c r="I5" s="98"/>
      <c r="J5" s="98"/>
      <c r="K5" s="98"/>
    </row>
    <row r="6" spans="2:11" s="10" customFormat="1" ht="17.100000000000001" customHeight="1">
      <c r="B6" s="119" t="s">
        <v>53</v>
      </c>
      <c r="C6" s="124" t="s">
        <v>236</v>
      </c>
      <c r="D6" s="124" t="s">
        <v>237</v>
      </c>
      <c r="E6" s="124" t="s">
        <v>238</v>
      </c>
      <c r="F6" s="124" t="s">
        <v>239</v>
      </c>
      <c r="G6" s="124" t="s">
        <v>240</v>
      </c>
      <c r="H6" s="124" t="s">
        <v>241</v>
      </c>
      <c r="I6" s="124" t="s">
        <v>242</v>
      </c>
      <c r="J6" s="124" t="s">
        <v>243</v>
      </c>
      <c r="K6" s="124" t="s">
        <v>244</v>
      </c>
    </row>
    <row r="7" spans="2:11" s="10" customFormat="1" ht="17.100000000000001" customHeight="1">
      <c r="B7" s="120" t="s">
        <v>89</v>
      </c>
      <c r="C7" s="63">
        <v>92746.104219000001</v>
      </c>
      <c r="D7" s="64">
        <v>92079.821876000002</v>
      </c>
      <c r="E7" s="64">
        <v>90230.900317000007</v>
      </c>
      <c r="F7" s="64">
        <v>92139.012000999996</v>
      </c>
      <c r="G7" s="64">
        <v>99947.921294999993</v>
      </c>
      <c r="H7" s="64">
        <v>98817.400674000004</v>
      </c>
      <c r="I7" s="64">
        <v>104824.875031</v>
      </c>
      <c r="J7" s="64">
        <v>112014.07670400001</v>
      </c>
      <c r="K7" s="64">
        <v>122030.449511</v>
      </c>
    </row>
    <row r="8" spans="2:11" s="10" customFormat="1" ht="17.100000000000001" customHeight="1">
      <c r="B8" s="120" t="s">
        <v>59</v>
      </c>
      <c r="C8" s="63">
        <v>108008.494874</v>
      </c>
      <c r="D8" s="64">
        <v>103580.167975</v>
      </c>
      <c r="E8" s="64">
        <v>103350.024405</v>
      </c>
      <c r="F8" s="64">
        <v>100321.211541</v>
      </c>
      <c r="G8" s="64">
        <v>100943.373324</v>
      </c>
      <c r="H8" s="64">
        <v>99967.913558999993</v>
      </c>
      <c r="I8" s="64">
        <v>101455.928321</v>
      </c>
      <c r="J8" s="64">
        <v>100890.474298</v>
      </c>
      <c r="K8" s="64">
        <v>100396.66159</v>
      </c>
    </row>
    <row r="9" spans="2:11" s="10" customFormat="1" ht="17.100000000000001" customHeight="1">
      <c r="B9" s="120" t="s">
        <v>60</v>
      </c>
      <c r="C9" s="63">
        <v>53533.092583999998</v>
      </c>
      <c r="D9" s="64">
        <v>65255.260538000002</v>
      </c>
      <c r="E9" s="64">
        <v>65019.565472000002</v>
      </c>
      <c r="F9" s="64">
        <v>66806.959038000001</v>
      </c>
      <c r="G9" s="64">
        <v>51728.276207000003</v>
      </c>
      <c r="H9" s="64">
        <v>59325.725942999998</v>
      </c>
      <c r="I9" s="64">
        <v>51452.294000000002</v>
      </c>
      <c r="J9" s="64">
        <v>46833.563969000003</v>
      </c>
      <c r="K9" s="64">
        <v>30096.106366</v>
      </c>
    </row>
    <row r="10" spans="2:11" s="10" customFormat="1" ht="17.100000000000001" customHeight="1">
      <c r="B10" s="120" t="s">
        <v>5</v>
      </c>
      <c r="C10" s="63">
        <v>1898.60733</v>
      </c>
      <c r="D10" s="64">
        <v>1796.815296</v>
      </c>
      <c r="E10" s="64">
        <v>2225.141208</v>
      </c>
      <c r="F10" s="64">
        <v>2061.7164120000002</v>
      </c>
      <c r="G10" s="64">
        <v>1846.4658480000001</v>
      </c>
      <c r="H10" s="64">
        <v>2896.8341500000001</v>
      </c>
      <c r="I10" s="64">
        <v>2241.8622009999999</v>
      </c>
      <c r="J10" s="64">
        <v>2206.2911020000001</v>
      </c>
      <c r="K10" s="64">
        <v>2491.4147889999999</v>
      </c>
    </row>
    <row r="11" spans="2:11" s="10" customFormat="1" ht="17.100000000000001" customHeight="1">
      <c r="B11" s="215" t="s">
        <v>52</v>
      </c>
      <c r="C11" s="208">
        <v>256186.29900699999</v>
      </c>
      <c r="D11" s="209">
        <v>262712.06568500004</v>
      </c>
      <c r="E11" s="209">
        <v>260825.631402</v>
      </c>
      <c r="F11" s="209">
        <v>261328.898992</v>
      </c>
      <c r="G11" s="209">
        <v>254466.036674</v>
      </c>
      <c r="H11" s="209">
        <v>261007.87432599999</v>
      </c>
      <c r="I11" s="209">
        <v>259974.95955300002</v>
      </c>
      <c r="J11" s="209">
        <v>261944.40607299999</v>
      </c>
      <c r="K11" s="209">
        <v>255014.63225599998</v>
      </c>
    </row>
    <row r="12" spans="2:11" s="10" customFormat="1" ht="17.100000000000001" customHeight="1">
      <c r="B12" s="186"/>
      <c r="C12" s="186"/>
      <c r="D12" s="186"/>
      <c r="E12" s="186"/>
      <c r="F12" s="186"/>
      <c r="G12" s="186"/>
      <c r="H12" s="186"/>
      <c r="I12" s="186"/>
      <c r="J12" s="186"/>
      <c r="K12" s="186"/>
    </row>
    <row r="13" spans="2:11" s="10" customFormat="1" ht="17.100000000000001" customHeight="1">
      <c r="B13" s="241" t="s">
        <v>196</v>
      </c>
      <c r="C13" s="186"/>
      <c r="D13" s="186"/>
      <c r="E13" s="186"/>
      <c r="F13" s="186"/>
      <c r="G13" s="186"/>
      <c r="H13" s="186"/>
      <c r="I13" s="186"/>
      <c r="J13" s="186"/>
      <c r="K13" s="186"/>
    </row>
    <row r="14" spans="2:11" s="10" customFormat="1" ht="17.100000000000001" customHeight="1">
      <c r="B14" s="120" t="s">
        <v>89</v>
      </c>
      <c r="C14" s="63">
        <v>83083.035915190019</v>
      </c>
      <c r="D14" s="64">
        <v>81034.359001719989</v>
      </c>
      <c r="E14" s="64">
        <v>81141.258356319988</v>
      </c>
      <c r="F14" s="64">
        <v>82356.305662269995</v>
      </c>
      <c r="G14" s="64">
        <v>91612.061370189971</v>
      </c>
      <c r="H14" s="64">
        <v>89592.797891019989</v>
      </c>
      <c r="I14" s="64">
        <v>96812.685096889996</v>
      </c>
      <c r="J14" s="64">
        <v>102866.74582599</v>
      </c>
      <c r="K14" s="64">
        <v>113305.36885591001</v>
      </c>
    </row>
    <row r="15" spans="2:11" s="10" customFormat="1" ht="17.100000000000001" customHeight="1">
      <c r="B15" s="120" t="s">
        <v>59</v>
      </c>
      <c r="C15" s="63">
        <v>108008.49487400001</v>
      </c>
      <c r="D15" s="64">
        <v>103580.167975</v>
      </c>
      <c r="E15" s="64">
        <v>103350.02440500002</v>
      </c>
      <c r="F15" s="64">
        <v>100321.21154100003</v>
      </c>
      <c r="G15" s="64">
        <v>100943.37332399999</v>
      </c>
      <c r="H15" s="64">
        <v>99967.913558999979</v>
      </c>
      <c r="I15" s="64">
        <v>101455.92832099997</v>
      </c>
      <c r="J15" s="64">
        <v>100890.47429799999</v>
      </c>
      <c r="K15" s="64">
        <v>100396.41167199999</v>
      </c>
    </row>
    <row r="16" spans="2:11" s="10" customFormat="1" ht="17.100000000000001" customHeight="1">
      <c r="B16" s="120" t="s">
        <v>60</v>
      </c>
      <c r="C16" s="63">
        <v>38470.370851989981</v>
      </c>
      <c r="D16" s="64">
        <v>39788.342696060005</v>
      </c>
      <c r="E16" s="64">
        <v>39595.650016889995</v>
      </c>
      <c r="F16" s="64">
        <v>38984.632825060005</v>
      </c>
      <c r="G16" s="64">
        <v>36364.42993892997</v>
      </c>
      <c r="H16" s="64">
        <v>34054.259661499986</v>
      </c>
      <c r="I16" s="64">
        <v>28932.737881879988</v>
      </c>
      <c r="J16" s="64">
        <v>23431.505276549993</v>
      </c>
      <c r="K16" s="64">
        <v>17146.884183749997</v>
      </c>
    </row>
    <row r="17" spans="2:11" s="10" customFormat="1" ht="17.100000000000001" customHeight="1">
      <c r="B17" s="120" t="s">
        <v>5</v>
      </c>
      <c r="C17" s="63">
        <v>91.124403000000243</v>
      </c>
      <c r="D17" s="66">
        <v>92.106908999999774</v>
      </c>
      <c r="E17" s="66">
        <v>103.23125300000075</v>
      </c>
      <c r="F17" s="66">
        <v>96.286544000000731</v>
      </c>
      <c r="G17" s="66">
        <v>96.020268000000257</v>
      </c>
      <c r="H17" s="66">
        <v>89.690353999999218</v>
      </c>
      <c r="I17" s="66">
        <v>91.575793999999718</v>
      </c>
      <c r="J17" s="66">
        <v>90.001232999998891</v>
      </c>
      <c r="K17" s="66">
        <v>122.50450899999854</v>
      </c>
    </row>
    <row r="18" spans="2:11" s="10" customFormat="1" ht="17.100000000000001" customHeight="1">
      <c r="B18" s="215" t="s">
        <v>197</v>
      </c>
      <c r="C18" s="208">
        <v>229653.02604418001</v>
      </c>
      <c r="D18" s="88">
        <v>224494.97658179008</v>
      </c>
      <c r="E18" s="88">
        <v>224190.16403122005</v>
      </c>
      <c r="F18" s="88">
        <v>221758.43657233001</v>
      </c>
      <c r="G18" s="88">
        <v>229015.88490112001</v>
      </c>
      <c r="H18" s="88">
        <v>223704.66146552001</v>
      </c>
      <c r="I18" s="88">
        <v>227292.92709377003</v>
      </c>
      <c r="J18" s="88">
        <v>227278.72663354001</v>
      </c>
      <c r="K18" s="88">
        <v>230971.16922064996</v>
      </c>
    </row>
    <row r="19" spans="2:11" s="10" customFormat="1" ht="4.5" customHeight="1">
      <c r="B19" s="120"/>
      <c r="C19" s="120"/>
      <c r="D19" s="64"/>
      <c r="E19" s="64"/>
      <c r="F19" s="64"/>
      <c r="G19" s="64"/>
      <c r="H19" s="64"/>
      <c r="I19" s="64"/>
      <c r="J19" s="64"/>
      <c r="K19" s="64"/>
    </row>
    <row r="20" spans="2:11" s="10" customFormat="1" ht="17.100000000000001" customHeight="1">
      <c r="B20" s="241" t="s">
        <v>198</v>
      </c>
    </row>
    <row r="21" spans="2:11" s="10" customFormat="1" ht="17.100000000000001" customHeight="1">
      <c r="B21" s="120" t="s">
        <v>89</v>
      </c>
      <c r="C21" s="63">
        <v>9663.0683038099814</v>
      </c>
      <c r="D21" s="64">
        <v>11045.462874280012</v>
      </c>
      <c r="E21" s="64">
        <v>9089.6419606800191</v>
      </c>
      <c r="F21" s="64">
        <v>9782.7063387300004</v>
      </c>
      <c r="G21" s="64">
        <v>8335.8599248100218</v>
      </c>
      <c r="H21" s="64">
        <v>9224.602782980015</v>
      </c>
      <c r="I21" s="64">
        <v>8012.189934110007</v>
      </c>
      <c r="J21" s="64">
        <v>9147.3308780100051</v>
      </c>
      <c r="K21" s="64">
        <v>8725.080655089987</v>
      </c>
    </row>
    <row r="22" spans="2:11" s="10" customFormat="1" ht="17.100000000000001" customHeight="1">
      <c r="B22" s="120" t="s">
        <v>59</v>
      </c>
      <c r="C22" s="63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0.24991800001589581</v>
      </c>
    </row>
    <row r="23" spans="2:11" s="10" customFormat="1" ht="17.100000000000001" customHeight="1">
      <c r="B23" s="120" t="s">
        <v>60</v>
      </c>
      <c r="C23" s="63">
        <v>15062.721732010017</v>
      </c>
      <c r="D23" s="64">
        <v>25466.917841939998</v>
      </c>
      <c r="E23" s="64">
        <v>25423.915455110007</v>
      </c>
      <c r="F23" s="64">
        <v>27822.326212939995</v>
      </c>
      <c r="G23" s="64">
        <v>15363.846268070032</v>
      </c>
      <c r="H23" s="64">
        <v>25271.466281500012</v>
      </c>
      <c r="I23" s="64">
        <v>22519.556118120014</v>
      </c>
      <c r="J23" s="64">
        <v>23402.058692450009</v>
      </c>
      <c r="K23" s="64">
        <v>12949.222182250003</v>
      </c>
    </row>
    <row r="24" spans="2:11" s="10" customFormat="1" ht="17.100000000000001" customHeight="1">
      <c r="B24" s="120" t="s">
        <v>5</v>
      </c>
      <c r="C24" s="240">
        <v>1807.4829269999998</v>
      </c>
      <c r="D24" s="66">
        <v>1704.7083870000001</v>
      </c>
      <c r="E24" s="66">
        <v>2121.9099549999992</v>
      </c>
      <c r="F24" s="66">
        <v>1965.4298679999995</v>
      </c>
      <c r="G24" s="66">
        <v>1750.4455799999998</v>
      </c>
      <c r="H24" s="66">
        <v>2807.1437960000007</v>
      </c>
      <c r="I24" s="66">
        <v>2150.2864070000001</v>
      </c>
      <c r="J24" s="66">
        <v>2116.2898690000011</v>
      </c>
      <c r="K24" s="66">
        <v>2368.9102800000014</v>
      </c>
    </row>
    <row r="25" spans="2:11" s="10" customFormat="1" ht="17.100000000000001" customHeight="1">
      <c r="B25" s="215" t="s">
        <v>205</v>
      </c>
      <c r="C25" s="101">
        <v>26533.272961849994</v>
      </c>
      <c r="D25" s="88">
        <v>38217.089102479986</v>
      </c>
      <c r="E25" s="88">
        <v>36635.467370829996</v>
      </c>
      <c r="F25" s="88">
        <v>39570.462420149997</v>
      </c>
      <c r="G25" s="88">
        <v>25450.151772740002</v>
      </c>
      <c r="H25" s="88">
        <v>37303.212860580003</v>
      </c>
      <c r="I25" s="88">
        <v>32682.032459570004</v>
      </c>
      <c r="J25" s="88">
        <v>34665.67943869999</v>
      </c>
      <c r="K25" s="88">
        <v>24043.463035419998</v>
      </c>
    </row>
    <row r="26" spans="2:11" s="10" customFormat="1" ht="4.5" customHeight="1"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spans="2:11" s="10" customFormat="1" ht="16.899999999999999" customHeight="1">
      <c r="B27" s="215" t="s">
        <v>52</v>
      </c>
      <c r="C27" s="208">
        <v>256186.29900699999</v>
      </c>
      <c r="D27" s="216">
        <v>262712.06568500004</v>
      </c>
      <c r="E27" s="216">
        <v>260825.631402</v>
      </c>
      <c r="F27" s="216">
        <v>261328.898992</v>
      </c>
      <c r="G27" s="216">
        <v>254466.036674</v>
      </c>
      <c r="H27" s="216">
        <v>261007.87432599999</v>
      </c>
      <c r="I27" s="216">
        <v>259974.95955300002</v>
      </c>
      <c r="J27" s="216">
        <v>261944.40607299999</v>
      </c>
      <c r="K27" s="216">
        <v>255014.63225599998</v>
      </c>
    </row>
  </sheetData>
  <hyperlinks>
    <hyperlink ref="B2" location="'Table of Contents'!A1" display="GO BACK TO TABLE OF CONTENTS" xr:uid="{00000000-0004-0000-0600-000000000000}"/>
  </hyperlinks>
  <pageMargins left="0.25" right="0.25" top="0.75" bottom="0.75" header="0.3" footer="0.3"/>
  <pageSetup scale="38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">
    <tabColor rgb="FF009286"/>
    <pageSetUpPr fitToPage="1"/>
  </sheetPr>
  <dimension ref="B2:K40"/>
  <sheetViews>
    <sheetView showGridLines="0" zoomScaleNormal="100" zoomScaleSheetLayoutView="100" workbookViewId="0"/>
  </sheetViews>
  <sheetFormatPr defaultColWidth="9.28515625" defaultRowHeight="12.75"/>
  <cols>
    <col min="1" max="1" width="1.7109375" style="5" customWidth="1"/>
    <col min="2" max="2" width="35.28515625" style="5" customWidth="1"/>
    <col min="3" max="11" width="16" style="5" customWidth="1"/>
    <col min="12" max="16384" width="9.28515625" style="5"/>
  </cols>
  <sheetData>
    <row r="2" spans="2:11" s="4" customFormat="1" ht="17.100000000000001" customHeight="1" thickBot="1">
      <c r="B2" s="143" t="s">
        <v>49</v>
      </c>
    </row>
    <row r="3" spans="2:11" s="4" customFormat="1" ht="17.100000000000001" customHeight="1">
      <c r="B3" s="5"/>
    </row>
    <row r="4" spans="2:11" ht="17.100000000000001" customHeight="1">
      <c r="B4" s="15" t="s">
        <v>219</v>
      </c>
      <c r="C4" s="6"/>
      <c r="D4" s="6"/>
      <c r="E4" s="6"/>
      <c r="F4" s="6"/>
      <c r="G4" s="6"/>
      <c r="H4" s="6"/>
      <c r="I4" s="6"/>
      <c r="J4" s="6"/>
      <c r="K4" s="6"/>
    </row>
    <row r="5" spans="2:11" ht="17.100000000000001" customHeight="1"/>
    <row r="6" spans="2:11" s="10" customFormat="1" ht="17.100000000000001" customHeight="1">
      <c r="B6" s="119" t="s">
        <v>53</v>
      </c>
      <c r="C6" s="89" t="s">
        <v>236</v>
      </c>
      <c r="D6" s="89" t="s">
        <v>237</v>
      </c>
      <c r="E6" s="89" t="s">
        <v>238</v>
      </c>
      <c r="F6" s="89" t="s">
        <v>239</v>
      </c>
      <c r="G6" s="89" t="s">
        <v>240</v>
      </c>
      <c r="H6" s="89" t="s">
        <v>241</v>
      </c>
      <c r="I6" s="89" t="s">
        <v>242</v>
      </c>
      <c r="J6" s="89" t="s">
        <v>243</v>
      </c>
      <c r="K6" s="89" t="s">
        <v>244</v>
      </c>
    </row>
    <row r="7" spans="2:11" s="10" customFormat="1" ht="17.100000000000001" customHeight="1">
      <c r="B7" s="217" t="s">
        <v>32</v>
      </c>
      <c r="C7" s="76">
        <v>26107.814893999999</v>
      </c>
      <c r="D7" s="218">
        <v>25810.476881999999</v>
      </c>
      <c r="E7" s="218">
        <v>24995.237215000001</v>
      </c>
      <c r="F7" s="218">
        <v>25200.011087999999</v>
      </c>
      <c r="G7" s="218">
        <v>24168.053512999999</v>
      </c>
      <c r="H7" s="218">
        <v>23621.060935000001</v>
      </c>
      <c r="I7" s="218">
        <v>23046.704532</v>
      </c>
      <c r="J7" s="218">
        <v>22728.494424</v>
      </c>
      <c r="K7" s="218">
        <v>22814.035317000002</v>
      </c>
    </row>
    <row r="8" spans="2:11" s="10" customFormat="1" ht="17.100000000000001" customHeight="1">
      <c r="B8" s="120" t="s">
        <v>214</v>
      </c>
      <c r="C8" s="69">
        <v>0</v>
      </c>
      <c r="D8" s="70">
        <v>0</v>
      </c>
      <c r="E8" s="70">
        <v>0</v>
      </c>
      <c r="F8" s="70">
        <v>-770.36199999999997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</row>
    <row r="9" spans="2:11" s="10" customFormat="1" ht="17.100000000000001" customHeight="1">
      <c r="B9" s="120" t="s">
        <v>63</v>
      </c>
      <c r="C9" s="69">
        <v>-624.79399999999998</v>
      </c>
      <c r="D9" s="70">
        <v>-452.31299999999999</v>
      </c>
      <c r="E9" s="70">
        <v>-626.60400000000004</v>
      </c>
      <c r="F9" s="70">
        <v>-323.62</v>
      </c>
      <c r="G9" s="70">
        <v>-770.36199999999997</v>
      </c>
      <c r="H9" s="70">
        <v>-504.75400000000002</v>
      </c>
      <c r="I9" s="70">
        <v>-673.51400000000001</v>
      </c>
      <c r="J9" s="70">
        <v>-851.41800000000001</v>
      </c>
      <c r="K9" s="70">
        <v>-601.34</v>
      </c>
    </row>
    <row r="10" spans="2:11" s="10" customFormat="1" ht="17.100000000000001" customHeight="1">
      <c r="B10" s="120" t="s">
        <v>87</v>
      </c>
      <c r="C10" s="69">
        <v>-3474.6103990000001</v>
      </c>
      <c r="D10" s="70">
        <v>-3473.9104809999999</v>
      </c>
      <c r="E10" s="70">
        <v>-2729.9318400000002</v>
      </c>
      <c r="F10" s="70">
        <v>-2732.5403470000001</v>
      </c>
      <c r="G10" s="70">
        <v>-1987.0313719999999</v>
      </c>
      <c r="H10" s="70">
        <v>-1987.140441</v>
      </c>
      <c r="I10" s="70">
        <v>-1985.2541100000001</v>
      </c>
      <c r="J10" s="70">
        <v>-1985.3486849999999</v>
      </c>
      <c r="K10" s="70">
        <v>-1984.758581</v>
      </c>
    </row>
    <row r="11" spans="2:11" s="10" customFormat="1" ht="17.100000000000001" customHeight="1">
      <c r="B11" s="120" t="s">
        <v>131</v>
      </c>
      <c r="C11" s="69">
        <v>0</v>
      </c>
      <c r="D11" s="70">
        <v>0</v>
      </c>
      <c r="E11" s="70">
        <v>0</v>
      </c>
      <c r="F11" s="70">
        <v>-220.48699999999999</v>
      </c>
      <c r="G11" s="70">
        <v>-500</v>
      </c>
      <c r="H11" s="70">
        <v>0</v>
      </c>
      <c r="I11" s="70">
        <v>0</v>
      </c>
      <c r="J11" s="70">
        <v>-37.881</v>
      </c>
      <c r="K11" s="70">
        <v>-500</v>
      </c>
    </row>
    <row r="12" spans="2:11" s="10" customFormat="1" ht="17.100000000000001" customHeight="1">
      <c r="B12" s="120" t="s">
        <v>114</v>
      </c>
      <c r="C12" s="69">
        <v>-1651.7874949999996</v>
      </c>
      <c r="D12" s="70">
        <v>-1570.579401</v>
      </c>
      <c r="E12" s="70">
        <v>-1432.9333750000005</v>
      </c>
      <c r="F12" s="70">
        <v>-1201.1677410000002</v>
      </c>
      <c r="G12" s="70">
        <v>-907.23014099999864</v>
      </c>
      <c r="H12" s="70">
        <v>-585.4584940000027</v>
      </c>
      <c r="I12" s="70">
        <v>-336.90142199999968</v>
      </c>
      <c r="J12" s="70">
        <v>-127.26973899999925</v>
      </c>
      <c r="K12" s="70">
        <v>-220.90173600000162</v>
      </c>
    </row>
    <row r="13" spans="2:11" s="10" customFormat="1" ht="17.100000000000001" customHeight="1">
      <c r="B13" s="219" t="s">
        <v>96</v>
      </c>
      <c r="C13" s="220">
        <v>20356.623</v>
      </c>
      <c r="D13" s="221">
        <v>20313.673999999999</v>
      </c>
      <c r="E13" s="221">
        <v>20205.768</v>
      </c>
      <c r="F13" s="221">
        <v>19951.833999999999</v>
      </c>
      <c r="G13" s="221">
        <v>20003.43</v>
      </c>
      <c r="H13" s="221">
        <v>20543.707999999999</v>
      </c>
      <c r="I13" s="221">
        <v>20051.035</v>
      </c>
      <c r="J13" s="221">
        <v>19726.577000000001</v>
      </c>
      <c r="K13" s="221">
        <v>19507.035</v>
      </c>
    </row>
    <row r="14" spans="2:11" s="10" customFormat="1" ht="17.100000000000001" customHeight="1">
      <c r="B14" s="217"/>
      <c r="C14" s="218"/>
      <c r="D14" s="218"/>
      <c r="E14" s="218"/>
      <c r="F14" s="218"/>
      <c r="G14" s="218"/>
      <c r="H14" s="218"/>
      <c r="I14" s="218"/>
      <c r="J14" s="218"/>
      <c r="K14" s="218"/>
    </row>
    <row r="15" spans="2:11" s="10" customFormat="1" ht="17.100000000000001" customHeight="1">
      <c r="B15" s="120" t="s">
        <v>87</v>
      </c>
      <c r="C15" s="69">
        <v>3474.6103990000001</v>
      </c>
      <c r="D15" s="70">
        <v>3473.9104809999999</v>
      </c>
      <c r="E15" s="70">
        <v>2729.9318400000002</v>
      </c>
      <c r="F15" s="70">
        <v>2732.5403470000001</v>
      </c>
      <c r="G15" s="70">
        <v>1987.0313719999999</v>
      </c>
      <c r="H15" s="70">
        <v>1987.140441</v>
      </c>
      <c r="I15" s="70">
        <v>1985.2541100000001</v>
      </c>
      <c r="J15" s="70">
        <v>1985.3486849999999</v>
      </c>
      <c r="K15" s="70">
        <v>1984.758581</v>
      </c>
    </row>
    <row r="16" spans="2:11" s="10" customFormat="1" ht="17.100000000000001" customHeight="1">
      <c r="B16" s="120" t="s">
        <v>114</v>
      </c>
      <c r="C16" s="69">
        <v>-0.70039900000028865</v>
      </c>
      <c r="D16" s="70">
        <v>-0.10948099999677652</v>
      </c>
      <c r="E16" s="70">
        <v>-1.9848400000000765</v>
      </c>
      <c r="F16" s="70">
        <v>-4.6083469999994122</v>
      </c>
      <c r="G16" s="70">
        <v>-4.9993720000006761</v>
      </c>
      <c r="H16" s="70">
        <v>-4.9994410000003882</v>
      </c>
      <c r="I16" s="70">
        <v>-3.1191100000016831</v>
      </c>
      <c r="J16" s="70">
        <v>-3.1186850000003687</v>
      </c>
      <c r="K16" s="70">
        <v>-2.7605810000004567</v>
      </c>
    </row>
    <row r="17" spans="2:11" s="10" customFormat="1" ht="17.100000000000001" customHeight="1">
      <c r="B17" s="219" t="s">
        <v>12</v>
      </c>
      <c r="C17" s="220">
        <v>23830.532999999999</v>
      </c>
      <c r="D17" s="221">
        <v>23787.475000000002</v>
      </c>
      <c r="E17" s="221">
        <v>22933.715</v>
      </c>
      <c r="F17" s="221">
        <v>22679.766</v>
      </c>
      <c r="G17" s="221">
        <v>21985.462</v>
      </c>
      <c r="H17" s="221">
        <v>22525.848999999998</v>
      </c>
      <c r="I17" s="221">
        <v>22033.17</v>
      </c>
      <c r="J17" s="221">
        <v>21708.807000000001</v>
      </c>
      <c r="K17" s="221">
        <v>21489.032999999999</v>
      </c>
    </row>
    <row r="18" spans="2:11" s="10" customFormat="1" ht="17.100000000000001" customHeight="1">
      <c r="B18" s="217"/>
      <c r="C18" s="218"/>
      <c r="D18" s="218"/>
      <c r="E18" s="218"/>
      <c r="F18" s="218"/>
      <c r="G18" s="218"/>
      <c r="H18" s="218"/>
      <c r="I18" s="218"/>
      <c r="J18" s="218"/>
      <c r="K18" s="218"/>
    </row>
    <row r="19" spans="2:11" s="10" customFormat="1" ht="17.100000000000001" customHeight="1">
      <c r="B19" s="120" t="s">
        <v>113</v>
      </c>
      <c r="C19" s="69">
        <v>6613.2114629999996</v>
      </c>
      <c r="D19" s="70">
        <v>6383.116387</v>
      </c>
      <c r="E19" s="70">
        <v>5607.844462</v>
      </c>
      <c r="F19" s="70">
        <v>5556.3293299999996</v>
      </c>
      <c r="G19" s="70">
        <v>5572.3442249999998</v>
      </c>
      <c r="H19" s="70">
        <v>5499.3857019999996</v>
      </c>
      <c r="I19" s="70">
        <v>5423.9697569999998</v>
      </c>
      <c r="J19" s="70">
        <v>4863.5808770000003</v>
      </c>
      <c r="K19" s="70">
        <v>7290.1828459999997</v>
      </c>
    </row>
    <row r="20" spans="2:11" s="10" customFormat="1" ht="17.100000000000001" customHeight="1">
      <c r="B20" s="120" t="s">
        <v>114</v>
      </c>
      <c r="C20" s="69">
        <v>-1966.9554629999993</v>
      </c>
      <c r="D20" s="70">
        <v>-1739.0513870000013</v>
      </c>
      <c r="E20" s="70">
        <v>-1530.9894620000005</v>
      </c>
      <c r="F20" s="70">
        <v>-1380.1063299999978</v>
      </c>
      <c r="G20" s="70">
        <v>-1293.692224999998</v>
      </c>
      <c r="H20" s="70">
        <v>-1043.7637019999966</v>
      </c>
      <c r="I20" s="70">
        <v>-935.47775699999966</v>
      </c>
      <c r="J20" s="70">
        <v>-985.04987700000129</v>
      </c>
      <c r="K20" s="70">
        <v>-1841.5408459999999</v>
      </c>
    </row>
    <row r="21" spans="2:11" s="10" customFormat="1" ht="17.100000000000001" customHeight="1">
      <c r="B21" s="219" t="s">
        <v>112</v>
      </c>
      <c r="C21" s="220">
        <v>4646.2560000000003</v>
      </c>
      <c r="D21" s="221">
        <v>4644.0649999999987</v>
      </c>
      <c r="E21" s="221">
        <v>4076.8549999999996</v>
      </c>
      <c r="F21" s="221">
        <v>4176.2230000000018</v>
      </c>
      <c r="G21" s="221">
        <v>4278.6520000000019</v>
      </c>
      <c r="H21" s="221">
        <v>4455.622000000003</v>
      </c>
      <c r="I21" s="221">
        <v>4488.4920000000002</v>
      </c>
      <c r="J21" s="221">
        <v>3878.530999999999</v>
      </c>
      <c r="K21" s="221">
        <v>5448.6419999999998</v>
      </c>
    </row>
    <row r="22" spans="2:11" s="10" customFormat="1" ht="17.100000000000001" customHeight="1">
      <c r="B22" s="68"/>
      <c r="C22" s="70"/>
      <c r="D22" s="70"/>
      <c r="E22" s="70"/>
      <c r="F22" s="70"/>
      <c r="G22" s="70"/>
      <c r="H22" s="70"/>
      <c r="I22" s="70"/>
      <c r="J22" s="70"/>
      <c r="K22" s="70"/>
    </row>
    <row r="23" spans="2:11" s="10" customFormat="1" ht="17.100000000000001" customHeight="1">
      <c r="B23" s="219" t="s">
        <v>97</v>
      </c>
      <c r="C23" s="220">
        <v>28476.789000000001</v>
      </c>
      <c r="D23" s="221">
        <v>28431.54</v>
      </c>
      <c r="E23" s="221">
        <v>27010.57</v>
      </c>
      <c r="F23" s="221">
        <v>26855.989000000001</v>
      </c>
      <c r="G23" s="221">
        <v>26264.114000000001</v>
      </c>
      <c r="H23" s="221">
        <v>26981.471000000001</v>
      </c>
      <c r="I23" s="221">
        <v>26521.661999999997</v>
      </c>
      <c r="J23" s="221">
        <v>25587.338</v>
      </c>
      <c r="K23" s="221">
        <v>26937.674999999999</v>
      </c>
    </row>
    <row r="24" spans="2:11" s="10" customFormat="1" ht="17.100000000000001" customHeigh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</row>
    <row r="25" spans="2:11" s="10" customFormat="1" ht="17.100000000000001" customHeight="1">
      <c r="B25" s="120" t="s">
        <v>193</v>
      </c>
      <c r="C25" s="69">
        <v>18992.906999999999</v>
      </c>
      <c r="D25" s="70">
        <v>16706.337</v>
      </c>
      <c r="E25" s="70">
        <v>17912.050999999999</v>
      </c>
      <c r="F25" s="70">
        <v>18996.901999999998</v>
      </c>
      <c r="G25" s="70">
        <v>17772</v>
      </c>
      <c r="H25" s="70">
        <v>17157.776000000002</v>
      </c>
      <c r="I25" s="70">
        <v>15302.499</v>
      </c>
      <c r="J25" s="70">
        <v>13939.946</v>
      </c>
      <c r="K25" s="70">
        <v>11827.093000000001</v>
      </c>
    </row>
    <row r="26" spans="2:11" s="10" customFormat="1" ht="17.100000000000001" customHeight="1">
      <c r="B26" s="219" t="s">
        <v>192</v>
      </c>
      <c r="C26" s="220">
        <v>47469.695999999996</v>
      </c>
      <c r="D26" s="221">
        <v>45137.877</v>
      </c>
      <c r="E26" s="221">
        <v>44922.620999999999</v>
      </c>
      <c r="F26" s="221">
        <v>45852.891000000003</v>
      </c>
      <c r="G26" s="221">
        <v>44036.114000000001</v>
      </c>
      <c r="H26" s="221">
        <v>44139.247000000003</v>
      </c>
      <c r="I26" s="221">
        <v>41824.160999999993</v>
      </c>
      <c r="J26" s="221">
        <v>39527.284</v>
      </c>
      <c r="K26" s="221">
        <v>38764.767999999996</v>
      </c>
    </row>
    <row r="27" spans="2:11" s="10" customFormat="1" ht="17.100000000000001" customHeight="1">
      <c r="B27" s="17"/>
      <c r="C27" s="20"/>
      <c r="D27" s="21"/>
      <c r="E27" s="21"/>
      <c r="F27" s="21"/>
      <c r="G27" s="21"/>
      <c r="H27" s="21"/>
      <c r="I27" s="21"/>
      <c r="J27" s="21"/>
      <c r="K27" s="21"/>
    </row>
    <row r="28" spans="2:11" ht="17.100000000000001" customHeight="1">
      <c r="B28" s="15" t="s">
        <v>68</v>
      </c>
      <c r="C28" s="6"/>
      <c r="D28" s="6"/>
      <c r="E28" s="6"/>
      <c r="F28" s="6"/>
      <c r="G28" s="6"/>
      <c r="H28" s="6"/>
      <c r="I28" s="6"/>
      <c r="J28" s="6"/>
      <c r="K28" s="6"/>
    </row>
    <row r="29" spans="2:11" s="10" customFormat="1" ht="17.100000000000001" customHeight="1"/>
    <row r="30" spans="2:11" s="10" customFormat="1" ht="17.100000000000001" customHeight="1">
      <c r="B30" s="67" t="s">
        <v>53</v>
      </c>
      <c r="C30" s="89" t="s">
        <v>236</v>
      </c>
      <c r="D30" s="89" t="s">
        <v>237</v>
      </c>
      <c r="E30" s="89" t="s">
        <v>238</v>
      </c>
      <c r="F30" s="89" t="s">
        <v>239</v>
      </c>
      <c r="G30" s="89" t="s">
        <v>240</v>
      </c>
      <c r="H30" s="89" t="s">
        <v>241</v>
      </c>
      <c r="I30" s="89" t="s">
        <v>242</v>
      </c>
      <c r="J30" s="89" t="s">
        <v>243</v>
      </c>
      <c r="K30" s="89" t="s">
        <v>244</v>
      </c>
    </row>
    <row r="31" spans="2:11" s="10" customFormat="1" ht="17.100000000000001" customHeight="1">
      <c r="B31" s="71" t="s">
        <v>44</v>
      </c>
      <c r="C31" s="69">
        <v>122778.505</v>
      </c>
      <c r="D31" s="70">
        <v>125728.77989799999</v>
      </c>
      <c r="E31" s="70">
        <v>127536.28432399999</v>
      </c>
      <c r="F31" s="70">
        <v>125745.50543400001</v>
      </c>
      <c r="G31" s="70">
        <v>122547.90144899998</v>
      </c>
      <c r="H31" s="70">
        <v>118914.38818499999</v>
      </c>
      <c r="I31" s="70">
        <v>116831.39292299998</v>
      </c>
      <c r="J31" s="70">
        <v>114103.10717199999</v>
      </c>
      <c r="K31" s="70">
        <v>110620.78518000001</v>
      </c>
    </row>
    <row r="32" spans="2:11" s="10" customFormat="1" ht="17.100000000000001" customHeight="1">
      <c r="B32" s="71" t="s">
        <v>45</v>
      </c>
      <c r="C32" s="69">
        <v>15976.718999999999</v>
      </c>
      <c r="D32" s="70">
        <v>15976.718998000002</v>
      </c>
      <c r="E32" s="70">
        <v>15976.718995000001</v>
      </c>
      <c r="F32" s="70">
        <v>15976.718995000001</v>
      </c>
      <c r="G32" s="70">
        <v>15464.880181999999</v>
      </c>
      <c r="H32" s="70">
        <v>15464.880184999998</v>
      </c>
      <c r="I32" s="70">
        <v>15489.428402</v>
      </c>
      <c r="J32" s="70">
        <v>15531.063264999999</v>
      </c>
      <c r="K32" s="70">
        <v>15967.475769999997</v>
      </c>
    </row>
    <row r="33" spans="2:11" s="10" customFormat="1" ht="17.100000000000001" customHeight="1">
      <c r="B33" s="154" t="s">
        <v>46</v>
      </c>
      <c r="C33" s="69">
        <v>2115.4189999999999</v>
      </c>
      <c r="D33" s="70">
        <v>2116.9838640000003</v>
      </c>
      <c r="E33" s="70">
        <v>2834.8123329999999</v>
      </c>
      <c r="F33" s="70">
        <v>2451.4972579999999</v>
      </c>
      <c r="G33" s="70">
        <v>2174.5206429999998</v>
      </c>
      <c r="H33" s="70">
        <v>2190.78971</v>
      </c>
      <c r="I33" s="70">
        <v>2166.3586240000004</v>
      </c>
      <c r="J33" s="70">
        <v>2113.4766049999998</v>
      </c>
      <c r="K33" s="70">
        <v>2005.0589670000004</v>
      </c>
    </row>
    <row r="34" spans="2:11" s="10" customFormat="1" ht="17.100000000000001" customHeight="1">
      <c r="B34" s="217" t="s">
        <v>104</v>
      </c>
      <c r="C34" s="220">
        <v>140870.64300000001</v>
      </c>
      <c r="D34" s="221">
        <v>143822.48275999998</v>
      </c>
      <c r="E34" s="221">
        <v>146347.81565199999</v>
      </c>
      <c r="F34" s="221">
        <v>144173.72168699998</v>
      </c>
      <c r="G34" s="221">
        <v>140187.29827400003</v>
      </c>
      <c r="H34" s="221">
        <v>136570.05808000002</v>
      </c>
      <c r="I34" s="221">
        <v>134487.17994900001</v>
      </c>
      <c r="J34" s="221">
        <v>131747.647042</v>
      </c>
      <c r="K34" s="221">
        <v>128593.31991699999</v>
      </c>
    </row>
    <row r="35" spans="2:11" s="10" customFormat="1" ht="17.100000000000001" customHeight="1">
      <c r="B35" s="72"/>
      <c r="C35" s="72"/>
      <c r="D35" s="73"/>
      <c r="E35" s="73"/>
      <c r="F35" s="73"/>
      <c r="G35" s="73"/>
      <c r="H35" s="73"/>
      <c r="I35" s="73"/>
      <c r="J35" s="73"/>
      <c r="K35" s="73"/>
    </row>
    <row r="36" spans="2:11" s="10" customFormat="1" ht="17.100000000000001" customHeight="1">
      <c r="B36" s="217" t="s">
        <v>221</v>
      </c>
      <c r="C36" s="72"/>
      <c r="D36" s="73"/>
      <c r="E36" s="73"/>
      <c r="F36" s="73"/>
      <c r="G36" s="73"/>
      <c r="H36" s="73"/>
      <c r="I36" s="73"/>
      <c r="J36" s="73"/>
      <c r="K36" s="73"/>
    </row>
    <row r="37" spans="2:11" s="10" customFormat="1" ht="17.100000000000001" customHeight="1">
      <c r="B37" s="222" t="s">
        <v>98</v>
      </c>
      <c r="C37" s="223">
        <v>0.14450578606360162</v>
      </c>
      <c r="D37" s="224">
        <v>0.14124129698065296</v>
      </c>
      <c r="E37" s="224">
        <v>0.1380667549425352</v>
      </c>
      <c r="F37" s="224">
        <v>0.13838745207198905</v>
      </c>
      <c r="G37" s="224">
        <v>0.14269074478418675</v>
      </c>
      <c r="H37" s="224">
        <v>0.15042614969062915</v>
      </c>
      <c r="I37" s="224">
        <v>0.14909253809622389</v>
      </c>
      <c r="J37" s="224">
        <v>0.14973001372625153</v>
      </c>
      <c r="K37" s="224">
        <v>0.15169555473480842</v>
      </c>
    </row>
    <row r="38" spans="2:11" s="10" customFormat="1" ht="17.100000000000001" customHeight="1">
      <c r="B38" s="71" t="s">
        <v>10</v>
      </c>
      <c r="C38" s="223">
        <v>0.1691660696118211</v>
      </c>
      <c r="D38" s="224">
        <v>0.16539469033985965</v>
      </c>
      <c r="E38" s="224">
        <v>0.15670691699652017</v>
      </c>
      <c r="F38" s="224">
        <v>0.15730859781255832</v>
      </c>
      <c r="G38" s="224">
        <v>0.15682920115222418</v>
      </c>
      <c r="H38" s="224">
        <v>0.16493988006364327</v>
      </c>
      <c r="I38" s="224">
        <v>0.16383100611043652</v>
      </c>
      <c r="J38" s="224">
        <v>0.16477567142492816</v>
      </c>
      <c r="K38" s="224">
        <v>0.16710847043897775</v>
      </c>
    </row>
    <row r="39" spans="2:11" s="10" customFormat="1" ht="17.100000000000001" customHeight="1">
      <c r="B39" s="71" t="s">
        <v>13</v>
      </c>
      <c r="C39" s="223">
        <v>0.20214849874718041</v>
      </c>
      <c r="D39" s="224">
        <v>0.19768494782171431</v>
      </c>
      <c r="E39" s="224">
        <v>0.18456421696261152</v>
      </c>
      <c r="F39" s="224">
        <v>0.18627520109596771</v>
      </c>
      <c r="G39" s="224">
        <v>0.18735016883388428</v>
      </c>
      <c r="H39" s="224">
        <v>0.19756505473692332</v>
      </c>
      <c r="I39" s="224">
        <v>0.19720587501394179</v>
      </c>
      <c r="J39" s="224">
        <v>0.19421476265031876</v>
      </c>
      <c r="K39" s="224">
        <v>0.20947958274494202</v>
      </c>
    </row>
    <row r="40" spans="2:11" s="10" customFormat="1" ht="17.100000000000001" customHeight="1">
      <c r="B40" s="126" t="s">
        <v>194</v>
      </c>
      <c r="C40" s="223">
        <v>0.33697365887653391</v>
      </c>
      <c r="D40" s="224">
        <v>0.31384437352067307</v>
      </c>
      <c r="E40" s="224">
        <v>0.30695791939130379</v>
      </c>
      <c r="F40" s="224">
        <v>0.31803917151799876</v>
      </c>
      <c r="G40" s="224">
        <v>0.31412342303601698</v>
      </c>
      <c r="H40" s="224">
        <v>0.32319856651261081</v>
      </c>
      <c r="I40" s="224">
        <v>0.31098994726382451</v>
      </c>
      <c r="J40" s="224">
        <v>0.30002269404780374</v>
      </c>
      <c r="K40" s="224">
        <v>0.30145242400632127</v>
      </c>
    </row>
  </sheetData>
  <phoneticPr fontId="3" type="noConversion"/>
  <hyperlinks>
    <hyperlink ref="B2" location="'Table of Contents'!A1" display="GO BACK TO TABLE OF CONTENTS" xr:uid="{00000000-0004-0000-0700-000000000000}"/>
  </hyperlinks>
  <pageMargins left="0.25" right="0.25" top="0.75" bottom="0.75" header="0.3" footer="0.3"/>
  <pageSetup paperSize="9" scale="76" orientation="landscape" r:id="rId1"/>
  <headerFooter alignWithMargins="0">
    <oddHeader>&amp;F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21"/>
    <pageSetUpPr fitToPage="1"/>
  </sheetPr>
  <dimension ref="A2:AB16"/>
  <sheetViews>
    <sheetView showGridLines="0" zoomScaleNormal="100" workbookViewId="0"/>
  </sheetViews>
  <sheetFormatPr defaultRowHeight="12.75"/>
  <cols>
    <col min="1" max="1" width="1.7109375" style="18" customWidth="1"/>
    <col min="2" max="2" width="35.85546875" bestFit="1" customWidth="1"/>
    <col min="3" max="3" width="16" customWidth="1"/>
    <col min="4" max="11" width="16" style="18" customWidth="1"/>
    <col min="12" max="28" width="9.28515625" style="18"/>
  </cols>
  <sheetData>
    <row r="2" spans="2:11" s="4" customFormat="1" ht="17.100000000000001" customHeight="1" thickBot="1">
      <c r="B2" s="143" t="s">
        <v>49</v>
      </c>
    </row>
    <row r="3" spans="2:11" ht="17.100000000000001" customHeight="1">
      <c r="B3" s="18"/>
      <c r="C3" s="18"/>
    </row>
    <row r="4" spans="2:11" ht="17.100000000000001" customHeight="1">
      <c r="B4" s="15" t="s">
        <v>58</v>
      </c>
      <c r="C4" s="15"/>
      <c r="D4" s="15"/>
      <c r="E4" s="15"/>
      <c r="F4" s="15"/>
      <c r="G4" s="15"/>
      <c r="H4" s="15"/>
      <c r="I4" s="15"/>
      <c r="J4" s="15"/>
      <c r="K4" s="15"/>
    </row>
    <row r="5" spans="2:11" s="212" customFormat="1" ht="17.100000000000001" customHeight="1">
      <c r="B5" s="203"/>
      <c r="C5" s="126"/>
      <c r="D5" s="98"/>
      <c r="E5" s="98"/>
      <c r="F5" s="98"/>
      <c r="G5" s="98"/>
      <c r="H5" s="98"/>
      <c r="I5" s="98"/>
      <c r="J5" s="98"/>
      <c r="K5" s="98"/>
    </row>
    <row r="6" spans="2:11" s="72" customFormat="1" ht="17.100000000000001" customHeight="1">
      <c r="B6" s="67" t="s">
        <v>53</v>
      </c>
      <c r="C6" s="89" t="s">
        <v>236</v>
      </c>
      <c r="D6" s="89" t="s">
        <v>237</v>
      </c>
      <c r="E6" s="89" t="s">
        <v>238</v>
      </c>
      <c r="F6" s="89" t="s">
        <v>239</v>
      </c>
      <c r="G6" s="89" t="s">
        <v>240</v>
      </c>
      <c r="H6" s="89" t="s">
        <v>241</v>
      </c>
      <c r="I6" s="89" t="s">
        <v>242</v>
      </c>
      <c r="J6" s="89" t="s">
        <v>243</v>
      </c>
      <c r="K6" s="89" t="s">
        <v>244</v>
      </c>
    </row>
    <row r="7" spans="2:11" s="72" customFormat="1" ht="17.100000000000001" customHeight="1">
      <c r="B7" s="75" t="s">
        <v>69</v>
      </c>
      <c r="C7" s="76">
        <v>23830.532999999999</v>
      </c>
      <c r="D7" s="77">
        <v>23787.475000000002</v>
      </c>
      <c r="E7" s="77">
        <v>22933.715</v>
      </c>
      <c r="F7" s="77">
        <v>22679.766</v>
      </c>
      <c r="G7" s="77">
        <v>21985.462</v>
      </c>
      <c r="H7" s="77">
        <v>22525.848999999998</v>
      </c>
      <c r="I7" s="77">
        <v>22033.17</v>
      </c>
      <c r="J7" s="77">
        <v>21708.807000000001</v>
      </c>
      <c r="K7" s="77">
        <v>21489.032999999999</v>
      </c>
    </row>
    <row r="8" spans="2:11" s="72" customFormat="1" ht="17.100000000000001" customHeight="1">
      <c r="B8" s="78"/>
      <c r="C8" s="74"/>
      <c r="D8" s="74"/>
      <c r="E8" s="74"/>
      <c r="F8" s="74"/>
      <c r="G8" s="74"/>
      <c r="H8" s="74"/>
      <c r="I8" s="74"/>
      <c r="J8" s="74"/>
      <c r="K8" s="74"/>
    </row>
    <row r="9" spans="2:11" s="72" customFormat="1" ht="17.100000000000001" customHeight="1">
      <c r="B9" s="79" t="s">
        <v>115</v>
      </c>
      <c r="C9" s="74"/>
      <c r="D9" s="74"/>
      <c r="E9" s="74"/>
      <c r="F9" s="74"/>
      <c r="G9" s="74"/>
      <c r="H9" s="74"/>
      <c r="I9" s="74"/>
      <c r="J9" s="74"/>
      <c r="K9" s="74"/>
    </row>
    <row r="10" spans="2:11" s="72" customFormat="1" ht="17.100000000000001" customHeight="1">
      <c r="B10" s="78" t="s">
        <v>70</v>
      </c>
      <c r="C10" s="69">
        <v>385046.61769300001</v>
      </c>
      <c r="D10" s="74">
        <v>403771.01269100001</v>
      </c>
      <c r="E10" s="74">
        <v>393403.63430899999</v>
      </c>
      <c r="F10" s="74">
        <v>397646.841548</v>
      </c>
      <c r="G10" s="74">
        <v>377909.05942200002</v>
      </c>
      <c r="H10" s="74">
        <v>399514.04552699998</v>
      </c>
      <c r="I10" s="74">
        <v>403384.093055</v>
      </c>
      <c r="J10" s="74">
        <v>403764.26985799999</v>
      </c>
      <c r="K10" s="74">
        <v>379581.46121099999</v>
      </c>
    </row>
    <row r="11" spans="2:11" s="72" customFormat="1" ht="17.100000000000001" customHeight="1">
      <c r="B11" s="78" t="s">
        <v>71</v>
      </c>
      <c r="C11" s="69">
        <v>4333.6440000000002</v>
      </c>
      <c r="D11" s="74">
        <v>2602.6950000000002</v>
      </c>
      <c r="E11" s="74">
        <v>3755.3960000000002</v>
      </c>
      <c r="F11" s="74">
        <v>2481.9180000000001</v>
      </c>
      <c r="G11" s="74">
        <v>3646.348</v>
      </c>
      <c r="H11" s="74">
        <v>3898.8789999999999</v>
      </c>
      <c r="I11" s="74">
        <v>3471.6990000000001</v>
      </c>
      <c r="J11" s="74">
        <v>4121.7299999999996</v>
      </c>
      <c r="K11" s="74">
        <v>5014.201</v>
      </c>
    </row>
    <row r="12" spans="2:11" s="72" customFormat="1" ht="17.100000000000001" customHeight="1">
      <c r="B12" s="78" t="s">
        <v>121</v>
      </c>
      <c r="C12" s="69">
        <v>35686.466</v>
      </c>
      <c r="D12" s="74">
        <v>35739.931000000004</v>
      </c>
      <c r="E12" s="74">
        <v>36914.667999999998</v>
      </c>
      <c r="F12" s="74">
        <v>37594.094000000005</v>
      </c>
      <c r="G12" s="74">
        <v>35421.798999999999</v>
      </c>
      <c r="H12" s="74">
        <v>33133.256000000001</v>
      </c>
      <c r="I12" s="74">
        <v>32931.396999999997</v>
      </c>
      <c r="J12" s="74">
        <v>34626.410000000003</v>
      </c>
      <c r="K12" s="74">
        <v>34129.034</v>
      </c>
    </row>
    <row r="13" spans="2:11" s="72" customFormat="1" ht="17.100000000000001" customHeight="1">
      <c r="B13" s="154" t="s">
        <v>72</v>
      </c>
      <c r="C13" s="105">
        <v>-4134.2510000000002</v>
      </c>
      <c r="D13" s="106">
        <v>-5786.6190000000006</v>
      </c>
      <c r="E13" s="106">
        <v>-3613.9129999999996</v>
      </c>
      <c r="F13" s="106">
        <v>-2515.3540000000003</v>
      </c>
      <c r="G13" s="106">
        <v>-4020.04</v>
      </c>
      <c r="H13" s="106">
        <v>-3458.549</v>
      </c>
      <c r="I13" s="106">
        <v>-2851.6259999999997</v>
      </c>
      <c r="J13" s="106">
        <v>-4715.13</v>
      </c>
      <c r="K13" s="106">
        <v>-5199.4930000000004</v>
      </c>
    </row>
    <row r="14" spans="2:11" s="72" customFormat="1" ht="17.100000000000001" customHeight="1">
      <c r="B14" s="75" t="s">
        <v>73</v>
      </c>
      <c r="C14" s="76">
        <v>420932.476693</v>
      </c>
      <c r="D14" s="77">
        <v>436327.01969100005</v>
      </c>
      <c r="E14" s="77">
        <v>430459.785309</v>
      </c>
      <c r="F14" s="77">
        <v>435207.49954799999</v>
      </c>
      <c r="G14" s="77">
        <v>412957.16642200004</v>
      </c>
      <c r="H14" s="77">
        <v>433087.63152699999</v>
      </c>
      <c r="I14" s="77">
        <v>436935.56305500004</v>
      </c>
      <c r="J14" s="77">
        <v>437797.27985799988</v>
      </c>
      <c r="K14" s="77">
        <v>413525.20321099996</v>
      </c>
    </row>
    <row r="15" spans="2:11" s="72" customFormat="1" ht="17.100000000000001" customHeight="1">
      <c r="B15" s="103"/>
      <c r="C15" s="73"/>
      <c r="D15" s="73"/>
      <c r="E15" s="73"/>
      <c r="F15" s="73"/>
      <c r="G15" s="73"/>
      <c r="H15" s="73"/>
      <c r="I15" s="73"/>
      <c r="J15" s="73"/>
      <c r="K15" s="73"/>
    </row>
    <row r="16" spans="2:11" s="72" customFormat="1" ht="17.100000000000001" customHeight="1">
      <c r="B16" s="78" t="s">
        <v>58</v>
      </c>
      <c r="C16" s="80">
        <v>5.6613671596977763E-2</v>
      </c>
      <c r="D16" s="81">
        <v>5.4517538283203083E-2</v>
      </c>
      <c r="E16" s="81">
        <v>5.3277253259644983E-2</v>
      </c>
      <c r="F16" s="81">
        <v>5.2112534879465232E-2</v>
      </c>
      <c r="G16" s="81">
        <v>5.3239085764001742E-2</v>
      </c>
      <c r="H16" s="81">
        <v>5.2012219606866486E-2</v>
      </c>
      <c r="I16" s="81">
        <v>5.0426588868039871E-2</v>
      </c>
      <c r="J16" s="81">
        <v>4.9586436459909664E-2</v>
      </c>
      <c r="K16" s="81">
        <v>5.1965473526495762E-2</v>
      </c>
    </row>
  </sheetData>
  <phoneticPr fontId="35" type="noConversion"/>
  <hyperlinks>
    <hyperlink ref="B2" location="'Table of Contents'!A1" display="GO BACK TO TABLE OF CONTENTS" xr:uid="{00000000-0004-0000-0800-000000000000}"/>
  </hyperlinks>
  <pageMargins left="0.25" right="0.25" top="0.75" bottom="0.75" header="0.3" footer="0.3"/>
  <pageSetup paperSize="9" scale="10" orientation="landscape" r:id="rId1"/>
  <headerFooter alignWithMargins="0"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B29273F7D3B4FB9648ADF0CAB019B" ma:contentTypeVersion="17" ma:contentTypeDescription="Een nieuw document maken." ma:contentTypeScope="" ma:versionID="6e438b359065e4df4f46b80cc0cc92f1">
  <xsd:schema xmlns:xsd="http://www.w3.org/2001/XMLSchema" xmlns:xs="http://www.w3.org/2001/XMLSchema" xmlns:p="http://schemas.microsoft.com/office/2006/metadata/properties" xmlns:ns2="a0068053-84f5-409f-b04c-84b70ea2984e" xmlns:ns3="f3584b89-2688-4f4b-a949-f0df86aee69e" targetNamespace="http://schemas.microsoft.com/office/2006/metadata/properties" ma:root="true" ma:fieldsID="bbd30fa2ac7bb3cc8b71e1b0a9bdf1a8" ns2:_="" ns3:_="">
    <xsd:import namespace="a0068053-84f5-409f-b04c-84b70ea2984e"/>
    <xsd:import namespace="f3584b89-2688-4f4b-a949-f0df86aee6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68053-84f5-409f-b04c-84b70ea29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84b89-2688-4f4b-a949-f0df86aee6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3575e42-dfaa-4c04-b199-d775e524373a}" ma:internalName="TaxCatchAll" ma:showField="CatchAllData" ma:web="f3584b89-2688-4f4b-a949-f0df86aee6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584b89-2688-4f4b-a949-f0df86aee69e" xsi:nil="true"/>
    <lcf76f155ced4ddcb4097134ff3c332f xmlns="a0068053-84f5-409f-b04c-84b70ea298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3E5E30-52A2-4E16-A517-D20DCDF32E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CEE394-4BA8-4749-A9EB-9ABDCFF34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068053-84f5-409f-b04c-84b70ea2984e"/>
    <ds:schemaRef ds:uri="f3584b89-2688-4f4b-a949-f0df86aee6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AEA66B-DA34-4832-8701-859B133E5084}">
  <ds:schemaRefs>
    <ds:schemaRef ds:uri="f3584b89-2688-4f4b-a949-f0df86aee69e"/>
    <ds:schemaRef ds:uri="a0068053-84f5-409f-b04c-84b70ea2984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 of Contents</vt:lpstr>
      <vt:lpstr>1.1 Quart. P&amp;L develop.</vt:lpstr>
      <vt:lpstr>1.2 Quart. result per seg.</vt:lpstr>
      <vt:lpstr>1.3 P&amp;L</vt:lpstr>
      <vt:lpstr>2.1 Consolidated Balance sheet</vt:lpstr>
      <vt:lpstr>2.2 L&amp;A - customers</vt:lpstr>
      <vt:lpstr>2.3 Due to customers</vt:lpstr>
      <vt:lpstr>2.4 Capital | Basel III</vt:lpstr>
      <vt:lpstr>2.5 Leverage ratio</vt:lpstr>
      <vt:lpstr>2.6 Additional inf. Tier 1</vt:lpstr>
      <vt:lpstr>2.7 Liquidity</vt:lpstr>
      <vt:lpstr>2.8 Client Assets</vt:lpstr>
      <vt:lpstr>3.1 Personal &amp; Bus. Banking</vt:lpstr>
      <vt:lpstr>3.2 Wealth Management</vt:lpstr>
      <vt:lpstr>3.3 Corporate Banking</vt:lpstr>
      <vt:lpstr>3.4 Group Functions</vt:lpstr>
      <vt:lpstr>4.1 Cost of Risk</vt:lpstr>
      <vt:lpstr>5.1 Volatile items &amp; Reg levies</vt:lpstr>
      <vt:lpstr>5.2 Actuals vs Consensus</vt:lpstr>
      <vt:lpstr>5.3 Disclosed large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Ashton Shockley</dc:creator>
  <cp:lastModifiedBy>Toby Knapen</cp:lastModifiedBy>
  <cp:lastPrinted>2023-11-15T16:30:23Z</cp:lastPrinted>
  <dcterms:created xsi:type="dcterms:W3CDTF">2011-03-14T12:57:03Z</dcterms:created>
  <dcterms:modified xsi:type="dcterms:W3CDTF">2025-02-11T17:38:59Z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59928c-a1b6-4091-8e58-718ce79b9c47_Enabled">
    <vt:lpwstr>true</vt:lpwstr>
  </property>
  <property fmtid="{D5CDD505-2E9C-101B-9397-08002B2CF9AE}" pid="3" name="MSIP_Label_d759928c-a1b6-4091-8e58-718ce79b9c47_SetDate">
    <vt:lpwstr>2022-04-12T07:27:06Z</vt:lpwstr>
  </property>
  <property fmtid="{D5CDD505-2E9C-101B-9397-08002B2CF9AE}" pid="4" name="MSIP_Label_d759928c-a1b6-4091-8e58-718ce79b9c47_Method">
    <vt:lpwstr>Privileged</vt:lpwstr>
  </property>
  <property fmtid="{D5CDD505-2E9C-101B-9397-08002B2CF9AE}" pid="5" name="MSIP_Label_d759928c-a1b6-4091-8e58-718ce79b9c47_Name">
    <vt:lpwstr>d759928c-a1b6-4091-8e58-718ce79b9c47</vt:lpwstr>
  </property>
  <property fmtid="{D5CDD505-2E9C-101B-9397-08002B2CF9AE}" pid="6" name="MSIP_Label_d759928c-a1b6-4091-8e58-718ce79b9c47_SiteId">
    <vt:lpwstr>3a15904d-3fd9-4256-a753-beb05cdf0c6d</vt:lpwstr>
  </property>
  <property fmtid="{D5CDD505-2E9C-101B-9397-08002B2CF9AE}" pid="7" name="MSIP_Label_d759928c-a1b6-4091-8e58-718ce79b9c47_ActionId">
    <vt:lpwstr>a7307da2-c047-4775-9db8-63573416a8de</vt:lpwstr>
  </property>
  <property fmtid="{D5CDD505-2E9C-101B-9397-08002B2CF9AE}" pid="8" name="MSIP_Label_d759928c-a1b6-4091-8e58-718ce79b9c47_ContentBits">
    <vt:lpwstr>0</vt:lpwstr>
  </property>
  <property fmtid="{D5CDD505-2E9C-101B-9397-08002B2CF9AE}" pid="9" name="ContentTypeId">
    <vt:lpwstr>0x010100E41B29273F7D3B4FB9648ADF0CAB019B</vt:lpwstr>
  </property>
  <property fmtid="{D5CDD505-2E9C-101B-9397-08002B2CF9AE}" pid="10" name="{A44787D4-0540-4523-9961-78E4036D8C6D}">
    <vt:lpwstr>{C9E970D7-C911-4EA9-ACDB-6BAC4E5857BE}</vt:lpwstr>
  </property>
  <property fmtid="{D5CDD505-2E9C-101B-9397-08002B2CF9AE}" pid="11" name="MediaServiceImageTags">
    <vt:lpwstr/>
  </property>
</Properties>
</file>