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9/B. CBC2/"/>
    </mc:Choice>
  </mc:AlternateContent>
  <xr:revisionPtr revIDLastSave="4" documentId="11_68FEFFC448B079754CDCFCD24162FEABC1527C21" xr6:coauthVersionLast="47" xr6:coauthVersionMax="47" xr10:uidLastSave="{2F2DE840-D370-470F-9434-A7592EF37D4C}"/>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4" i="24" s="1"/>
  <c r="C366" i="24"/>
  <c r="F365" i="24" s="1"/>
  <c r="G365" i="24"/>
  <c r="G362" i="24"/>
  <c r="G361" i="24"/>
  <c r="G358" i="24"/>
  <c r="F358" i="24"/>
  <c r="G357" i="24"/>
  <c r="G354" i="24"/>
  <c r="F354" i="24"/>
  <c r="G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F323" i="24" s="1"/>
  <c r="G325" i="24"/>
  <c r="F325" i="24"/>
  <c r="G324" i="24"/>
  <c r="F324" i="24"/>
  <c r="G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277" i="24"/>
  <c r="D273" i="24"/>
  <c r="G277" i="24" s="1"/>
  <c r="C273" i="24"/>
  <c r="F276" i="24" s="1"/>
  <c r="F270" i="24"/>
  <c r="G269" i="24"/>
  <c r="F269" i="24"/>
  <c r="F266" i="24"/>
  <c r="G265" i="24"/>
  <c r="F265" i="24"/>
  <c r="F255" i="24"/>
  <c r="D251" i="24"/>
  <c r="G255" i="24" s="1"/>
  <c r="C251" i="24"/>
  <c r="F254" i="24" s="1"/>
  <c r="F248" i="24"/>
  <c r="F247" i="24"/>
  <c r="F244"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G214" i="24"/>
  <c r="F214" i="24"/>
  <c r="F238" i="24" s="1"/>
  <c r="F97" i="24"/>
  <c r="D97" i="24"/>
  <c r="C97" i="24"/>
  <c r="F93" i="24"/>
  <c r="D93" i="24"/>
  <c r="C93" i="24"/>
  <c r="F65" i="24"/>
  <c r="D65" i="24"/>
  <c r="C65" i="24"/>
  <c r="F39" i="24"/>
  <c r="F38" i="24"/>
  <c r="F32" i="24"/>
  <c r="F31" i="24"/>
  <c r="F30" i="24"/>
  <c r="C29" i="24"/>
  <c r="F37" i="24" s="1"/>
  <c r="D18" i="24"/>
  <c r="C18"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s="1"/>
  <c r="F369" i="9"/>
  <c r="G368" i="9"/>
  <c r="F368" i="9"/>
  <c r="F372" i="9" s="1"/>
  <c r="D365" i="9"/>
  <c r="G362" i="9" s="1"/>
  <c r="C365" i="9"/>
  <c r="F364" i="9" s="1"/>
  <c r="F362" i="9"/>
  <c r="F361" i="9"/>
  <c r="F358" i="9"/>
  <c r="D346" i="9"/>
  <c r="G345" i="9" s="1"/>
  <c r="C346" i="9"/>
  <c r="F345" i="9" s="1"/>
  <c r="G344" i="9"/>
  <c r="F344" i="9"/>
  <c r="G343" i="9"/>
  <c r="F343" i="9"/>
  <c r="G342" i="9"/>
  <c r="F342" i="9"/>
  <c r="F341" i="9"/>
  <c r="G340" i="9"/>
  <c r="F340" i="9"/>
  <c r="G339" i="9"/>
  <c r="F339" i="9"/>
  <c r="G338" i="9"/>
  <c r="F338" i="9"/>
  <c r="F337" i="9"/>
  <c r="G336" i="9"/>
  <c r="F336" i="9"/>
  <c r="G335" i="9"/>
  <c r="F335" i="9"/>
  <c r="F346" i="9" s="1"/>
  <c r="G334" i="9"/>
  <c r="F334" i="9"/>
  <c r="F333" i="9"/>
  <c r="D328" i="9"/>
  <c r="G325" i="9" s="1"/>
  <c r="C328" i="9"/>
  <c r="F327" i="9" s="1"/>
  <c r="F325" i="9"/>
  <c r="F324" i="9"/>
  <c r="F321" i="9"/>
  <c r="F320" i="9"/>
  <c r="F317" i="9"/>
  <c r="G316" i="9"/>
  <c r="F316" i="9"/>
  <c r="F313" i="9"/>
  <c r="G312" i="9"/>
  <c r="F312" i="9"/>
  <c r="D305" i="9"/>
  <c r="G302" i="9" s="1"/>
  <c r="C305" i="9"/>
  <c r="F304" i="9" s="1"/>
  <c r="F302" i="9"/>
  <c r="G301" i="9"/>
  <c r="F301" i="9"/>
  <c r="F298" i="9"/>
  <c r="G297" i="9"/>
  <c r="F297" i="9"/>
  <c r="F294" i="9"/>
  <c r="G293" i="9"/>
  <c r="F293" i="9"/>
  <c r="F290" i="9"/>
  <c r="G289" i="9"/>
  <c r="F289" i="9"/>
  <c r="G255" i="9"/>
  <c r="F255" i="9"/>
  <c r="G254" i="9"/>
  <c r="F254" i="9"/>
  <c r="G253" i="9"/>
  <c r="G251" i="9"/>
  <c r="F251" i="9"/>
  <c r="G250" i="9"/>
  <c r="F250" i="9"/>
  <c r="D249" i="9"/>
  <c r="G252" i="9" s="1"/>
  <c r="C249" i="9"/>
  <c r="F253" i="9" s="1"/>
  <c r="G248" i="9"/>
  <c r="F248" i="9"/>
  <c r="G247" i="9"/>
  <c r="F247" i="9"/>
  <c r="G246" i="9"/>
  <c r="F246" i="9"/>
  <c r="G245" i="9"/>
  <c r="F245" i="9"/>
  <c r="G244" i="9"/>
  <c r="F244" i="9"/>
  <c r="G243" i="9"/>
  <c r="F243" i="9"/>
  <c r="G242" i="9"/>
  <c r="G249" i="9" s="1"/>
  <c r="F242" i="9"/>
  <c r="G241" i="9"/>
  <c r="F241" i="9"/>
  <c r="F249" i="9" s="1"/>
  <c r="G233" i="9"/>
  <c r="F233" i="9"/>
  <c r="G232" i="9"/>
  <c r="F232" i="9"/>
  <c r="G231" i="9"/>
  <c r="G229" i="9"/>
  <c r="F229" i="9"/>
  <c r="G228" i="9"/>
  <c r="F228" i="9"/>
  <c r="D227" i="9"/>
  <c r="G230" i="9" s="1"/>
  <c r="C227" i="9"/>
  <c r="F231" i="9" s="1"/>
  <c r="G226" i="9"/>
  <c r="F226" i="9"/>
  <c r="G225" i="9"/>
  <c r="F225" i="9"/>
  <c r="G224" i="9"/>
  <c r="F224" i="9"/>
  <c r="G223" i="9"/>
  <c r="F223" i="9"/>
  <c r="G222" i="9"/>
  <c r="F222" i="9"/>
  <c r="G221" i="9"/>
  <c r="F221" i="9"/>
  <c r="G220" i="9"/>
  <c r="G227" i="9" s="1"/>
  <c r="F220" i="9"/>
  <c r="G219" i="9"/>
  <c r="F219" i="9"/>
  <c r="F227" i="9" s="1"/>
  <c r="D214" i="9"/>
  <c r="G211" i="9" s="1"/>
  <c r="C214" i="9"/>
  <c r="F213" i="9" s="1"/>
  <c r="F211" i="9"/>
  <c r="F210" i="9"/>
  <c r="F207" i="9"/>
  <c r="F206" i="9"/>
  <c r="F203" i="9"/>
  <c r="G202" i="9"/>
  <c r="F202" i="9"/>
  <c r="F199" i="9"/>
  <c r="G198" i="9"/>
  <c r="F198" i="9"/>
  <c r="F195" i="9"/>
  <c r="G194" i="9"/>
  <c r="F194" i="9"/>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G15" i="24" s="1"/>
  <c r="D28" i="9"/>
  <c r="F25" i="9"/>
  <c r="F24" i="9"/>
  <c r="F17" i="9"/>
  <c r="F16" i="9"/>
  <c r="C15" i="9"/>
  <c r="F23"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F215" i="8"/>
  <c r="F211" i="8"/>
  <c r="F210" i="8"/>
  <c r="C209" i="8"/>
  <c r="F214" i="8" s="1"/>
  <c r="C208" i="8"/>
  <c r="F205" i="8"/>
  <c r="F204" i="8"/>
  <c r="F203" i="8"/>
  <c r="F202" i="8"/>
  <c r="F201" i="8"/>
  <c r="F197" i="8"/>
  <c r="F196" i="8"/>
  <c r="F195" i="8"/>
  <c r="F194" i="8"/>
  <c r="F193" i="8"/>
  <c r="F208" i="8" s="1"/>
  <c r="F184" i="8"/>
  <c r="F183" i="8"/>
  <c r="F182" i="8"/>
  <c r="F181" i="8"/>
  <c r="F180" i="8"/>
  <c r="C179" i="8"/>
  <c r="F187" i="8" s="1"/>
  <c r="F177" i="8"/>
  <c r="F176" i="8"/>
  <c r="F175" i="8"/>
  <c r="F174" i="8"/>
  <c r="D167" i="8"/>
  <c r="C167" i="8"/>
  <c r="G166" i="8"/>
  <c r="F166" i="8"/>
  <c r="G165" i="8"/>
  <c r="F165" i="8"/>
  <c r="G164" i="8"/>
  <c r="G167" i="8" s="1"/>
  <c r="F164" i="8"/>
  <c r="F167" i="8" s="1"/>
  <c r="F161" i="8"/>
  <c r="D157" i="8"/>
  <c r="G159" i="8" s="1"/>
  <c r="C157" i="8"/>
  <c r="F160" i="8" s="1"/>
  <c r="F154" i="8"/>
  <c r="G153" i="8"/>
  <c r="F153" i="8"/>
  <c r="F150" i="8"/>
  <c r="F149" i="8"/>
  <c r="F146" i="8"/>
  <c r="G145" i="8"/>
  <c r="F145" i="8"/>
  <c r="F142" i="8"/>
  <c r="G141" i="8"/>
  <c r="F141" i="8"/>
  <c r="F138" i="8"/>
  <c r="G136" i="8"/>
  <c r="F136" i="8"/>
  <c r="G135" i="8"/>
  <c r="G133" i="8"/>
  <c r="F133" i="8"/>
  <c r="G132" i="8"/>
  <c r="F132" i="8"/>
  <c r="D131" i="8"/>
  <c r="G134" i="8" s="1"/>
  <c r="C131" i="8"/>
  <c r="F135"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F103" i="8"/>
  <c r="F102" i="8"/>
  <c r="F101" i="8"/>
  <c r="D101" i="8"/>
  <c r="C100" i="8"/>
  <c r="F105" i="8" s="1"/>
  <c r="F97" i="8"/>
  <c r="F96" i="8"/>
  <c r="F95" i="8"/>
  <c r="F94" i="8"/>
  <c r="F93" i="8"/>
  <c r="D78" i="8"/>
  <c r="C77" i="8"/>
  <c r="F82" i="8" s="1"/>
  <c r="F76" i="8"/>
  <c r="F71" i="8"/>
  <c r="F70" i="8"/>
  <c r="C58" i="8"/>
  <c r="F64" i="8" s="1"/>
  <c r="C47" i="8"/>
  <c r="D45" i="8"/>
  <c r="F293" i="8"/>
  <c r="D307" i="8"/>
  <c r="D293" i="8"/>
  <c r="D291" i="8"/>
  <c r="C291" i="8"/>
  <c r="C295" i="8"/>
  <c r="F295" i="8"/>
  <c r="G293" i="8"/>
  <c r="F307" i="8"/>
  <c r="C307" i="8"/>
  <c r="C293" i="8"/>
  <c r="D295" i="8"/>
  <c r="F326" i="24" l="1"/>
  <c r="F365" i="9"/>
  <c r="G160" i="8"/>
  <c r="G210" i="9"/>
  <c r="G361" i="9"/>
  <c r="G247" i="24"/>
  <c r="G276" i="24"/>
  <c r="F59" i="8"/>
  <c r="F72" i="8"/>
  <c r="F77" i="8" s="1"/>
  <c r="G138" i="8"/>
  <c r="G150" i="8"/>
  <c r="F53" i="8"/>
  <c r="F60" i="8"/>
  <c r="F73" i="8"/>
  <c r="F80" i="8"/>
  <c r="F98" i="8"/>
  <c r="F104" i="8"/>
  <c r="F134" i="8"/>
  <c r="F139" i="8"/>
  <c r="F143" i="8"/>
  <c r="F147" i="8"/>
  <c r="F151" i="8"/>
  <c r="F155" i="8"/>
  <c r="F158" i="8"/>
  <c r="F162" i="8"/>
  <c r="F178" i="8"/>
  <c r="F179" i="8" s="1"/>
  <c r="F185" i="8"/>
  <c r="F198" i="8"/>
  <c r="F209" i="8" s="1"/>
  <c r="F206" i="8"/>
  <c r="F212" i="8"/>
  <c r="F12" i="9"/>
  <c r="F19" i="9"/>
  <c r="F192" i="9"/>
  <c r="F214" i="9" s="1"/>
  <c r="F196" i="9"/>
  <c r="F200" i="9"/>
  <c r="F204" i="9"/>
  <c r="F208" i="9"/>
  <c r="F212" i="9"/>
  <c r="F230" i="9"/>
  <c r="F252" i="9"/>
  <c r="F287" i="9"/>
  <c r="F291" i="9"/>
  <c r="F295" i="9"/>
  <c r="F299" i="9"/>
  <c r="F303" i="9"/>
  <c r="F310" i="9"/>
  <c r="F314" i="9"/>
  <c r="F318" i="9"/>
  <c r="F322" i="9"/>
  <c r="F326" i="9"/>
  <c r="F359" i="9"/>
  <c r="F363" i="9"/>
  <c r="F16" i="24"/>
  <c r="F26" i="24"/>
  <c r="F33" i="24"/>
  <c r="F245" i="24"/>
  <c r="F249" i="24"/>
  <c r="F251" i="24" s="1"/>
  <c r="F252" i="24"/>
  <c r="F256" i="24"/>
  <c r="F267" i="24"/>
  <c r="F273" i="24" s="1"/>
  <c r="F271" i="24"/>
  <c r="F274" i="24"/>
  <c r="F278" i="24"/>
  <c r="F355" i="24"/>
  <c r="F359" i="24"/>
  <c r="F363" i="24"/>
  <c r="G149" i="8"/>
  <c r="G320" i="9"/>
  <c r="G254" i="24"/>
  <c r="F362" i="24"/>
  <c r="G146" i="8"/>
  <c r="G154" i="8"/>
  <c r="G161" i="8"/>
  <c r="F26" i="9"/>
  <c r="F54" i="8"/>
  <c r="F61" i="8"/>
  <c r="F74" i="8"/>
  <c r="F81" i="8"/>
  <c r="F99" i="8"/>
  <c r="F100" i="8" s="1"/>
  <c r="G139" i="8"/>
  <c r="G143" i="8"/>
  <c r="G147" i="8"/>
  <c r="G151" i="8"/>
  <c r="G155" i="8"/>
  <c r="G158" i="8"/>
  <c r="G162" i="8"/>
  <c r="F186" i="8"/>
  <c r="F199" i="8"/>
  <c r="F207" i="8"/>
  <c r="F213" i="8"/>
  <c r="F13" i="9"/>
  <c r="F20" i="9"/>
  <c r="G192" i="9"/>
  <c r="G196" i="9"/>
  <c r="G200" i="9"/>
  <c r="G204" i="9"/>
  <c r="G208" i="9"/>
  <c r="G212" i="9"/>
  <c r="G287" i="9"/>
  <c r="G291" i="9"/>
  <c r="G295" i="9"/>
  <c r="G299" i="9"/>
  <c r="G303" i="9"/>
  <c r="G310" i="9"/>
  <c r="G314" i="9"/>
  <c r="G318" i="9"/>
  <c r="G322" i="9"/>
  <c r="G326" i="9"/>
  <c r="G333" i="9"/>
  <c r="G337" i="9"/>
  <c r="G341" i="9"/>
  <c r="G359" i="9"/>
  <c r="G363" i="9"/>
  <c r="G16" i="24"/>
  <c r="G18" i="24" s="1"/>
  <c r="F27" i="24"/>
  <c r="F34" i="24"/>
  <c r="G245" i="24"/>
  <c r="G249" i="24"/>
  <c r="G252" i="24"/>
  <c r="G256" i="24"/>
  <c r="G267" i="24"/>
  <c r="G271" i="24"/>
  <c r="G273" i="24" s="1"/>
  <c r="G274" i="24"/>
  <c r="G278" i="24"/>
  <c r="G355" i="24"/>
  <c r="G366" i="24" s="1"/>
  <c r="G359" i="24"/>
  <c r="G363" i="24"/>
  <c r="F17" i="22"/>
  <c r="G206" i="9"/>
  <c r="G324" i="9"/>
  <c r="F79" i="8"/>
  <c r="G142" i="8"/>
  <c r="F18" i="9"/>
  <c r="F55" i="8"/>
  <c r="F62" i="8"/>
  <c r="F75" i="8"/>
  <c r="F140" i="8"/>
  <c r="F157" i="8" s="1"/>
  <c r="F144" i="8"/>
  <c r="F148" i="8"/>
  <c r="F152" i="8"/>
  <c r="F156" i="8"/>
  <c r="F159" i="8"/>
  <c r="F200" i="8"/>
  <c r="F14" i="9"/>
  <c r="F21" i="9"/>
  <c r="F193" i="9"/>
  <c r="F197" i="9"/>
  <c r="F201" i="9"/>
  <c r="F205" i="9"/>
  <c r="F209" i="9"/>
  <c r="F288" i="9"/>
  <c r="F292" i="9"/>
  <c r="F296" i="9"/>
  <c r="F300" i="9"/>
  <c r="F311" i="9"/>
  <c r="F315" i="9"/>
  <c r="F319" i="9"/>
  <c r="F323" i="9"/>
  <c r="F360" i="9"/>
  <c r="F17" i="24"/>
  <c r="F18" i="24" s="1"/>
  <c r="F28" i="24"/>
  <c r="F35" i="24"/>
  <c r="F246" i="24"/>
  <c r="F250" i="24"/>
  <c r="F253" i="24"/>
  <c r="F257" i="24"/>
  <c r="F268" i="24"/>
  <c r="F272" i="24"/>
  <c r="F275" i="24"/>
  <c r="F279" i="24"/>
  <c r="F356" i="24"/>
  <c r="F360" i="24"/>
  <c r="F364" i="24"/>
  <c r="G17" i="22"/>
  <c r="F56" i="8"/>
  <c r="G140" i="8"/>
  <c r="G144" i="8"/>
  <c r="G148" i="8"/>
  <c r="G152" i="8"/>
  <c r="G156" i="8"/>
  <c r="F22" i="9"/>
  <c r="G193" i="9"/>
  <c r="G197" i="9"/>
  <c r="G201" i="9"/>
  <c r="G205" i="9"/>
  <c r="G209" i="9"/>
  <c r="G213" i="9"/>
  <c r="G288" i="9"/>
  <c r="G292" i="9"/>
  <c r="G296" i="9"/>
  <c r="G300" i="9"/>
  <c r="G304" i="9"/>
  <c r="G311" i="9"/>
  <c r="G315" i="9"/>
  <c r="G319" i="9"/>
  <c r="G323" i="9"/>
  <c r="G327" i="9"/>
  <c r="G360" i="9"/>
  <c r="G364" i="9"/>
  <c r="G17" i="24"/>
  <c r="F36" i="24"/>
  <c r="G246" i="24"/>
  <c r="G251" i="24" s="1"/>
  <c r="G250" i="24"/>
  <c r="G253" i="24"/>
  <c r="G257" i="24"/>
  <c r="G268" i="24"/>
  <c r="G272" i="24"/>
  <c r="G275" i="24"/>
  <c r="G279" i="24"/>
  <c r="G356" i="24"/>
  <c r="G360" i="24"/>
  <c r="F63" i="8"/>
  <c r="F57" i="8"/>
  <c r="F353" i="24"/>
  <c r="F357" i="24"/>
  <c r="F361" i="24"/>
  <c r="G191" i="9"/>
  <c r="G214" i="9" s="1"/>
  <c r="G195" i="9"/>
  <c r="G199" i="9"/>
  <c r="G203" i="9"/>
  <c r="G207" i="9"/>
  <c r="G290" i="9"/>
  <c r="G294" i="9"/>
  <c r="G298" i="9"/>
  <c r="G313" i="9"/>
  <c r="G317" i="9"/>
  <c r="G321" i="9"/>
  <c r="G358" i="9"/>
  <c r="G244" i="24"/>
  <c r="G248" i="24"/>
  <c r="G266" i="24"/>
  <c r="G270" i="24"/>
  <c r="G365" i="9" l="1"/>
  <c r="G305" i="9"/>
  <c r="F305" i="9"/>
  <c r="G328" i="9"/>
  <c r="F15" i="9"/>
  <c r="G157" i="8"/>
  <c r="F29" i="24"/>
  <c r="F328" i="9"/>
  <c r="F366" i="24"/>
  <c r="G346" i="9"/>
  <c r="F58" i="8"/>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<sst xmlns="http://schemas.openxmlformats.org/spreadsheetml/2006/main" count="4439" uniqueCount="3087">
  <si>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</si>
  <si>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</si>
  <si>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</si>
  <si>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</si>
  <si>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</si>
  <si>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</si>
  <si>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</si>
  <si>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</si>
  <si>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</si>
  <si>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</si>
  <si>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</si>
  <si>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</si>
  <si>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</si>
  <si>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</si>
  <si>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</si>
  <si>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</si>
  <si>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</si>
  <si>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</si>
  <si>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</si>
  <si>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</si>
  <si>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</si>
  <si>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</si>
  <si>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</si>
  <si>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</si>
  <si>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</si>
  <si>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</si>
  <si>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</si>
  <si>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</si>
  <si>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</si>
  <si>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</si>
  <si>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</si>
  <si>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</si>
  <si>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</si>
  <si>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</si>
  <si>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</si>
  <si>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</si>
  <si>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</si>
  <si>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</si>
  <si>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</si>
  <si>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</si>
  <si>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</si>
  <si>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</si>
  <si>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</si>
  <si>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</si>
  <si>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</si>
  <si>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</si>
  <si>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</si>
  <si>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</si>
  <si>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</si>
  <si>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</si>
  <si>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</si>
  <si>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</si>
  <si>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</si>
  <si>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</si>
  <si>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</si>
  <si>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</si>
  <si>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</si>
  <si>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</si>
  <si>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</si>
  <si>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</si>
  <si>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</si>
  <si>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</si>
  <si>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</si>
  <si>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</si>
  <si>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</si>
  <si>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</si>
  <si>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</si>
  <si>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</si>
  <si>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</si>
  <si>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</si>
  <si>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</si>
  <si>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</si>
  <si>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</si>
  <si>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</si>
  <si>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</si>
  <si>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</si>
  <si>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</si>
  <si>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</si>
  <si>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</si>
  <si>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</si>
  <si>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</si>
  <si>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</si>
  <si>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</si>
  <si>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</si>
  <si>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</si>
  <si>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</si>
  <si>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</si>
  <si>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</si>
  <si>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</si>
  <si>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</si>
  <si>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</si>
  <si>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</si>
  <si>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</si>
  <si>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</si>
  <si>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</si>
  <si>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</si>
  <si>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</si>
  <si>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</si>
  <si>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</si>
  <si>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</si>
  <si>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</si>
  <si>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</si>
  <si>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</si>
  <si>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</si>
  <si>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</si>
  <si>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</si>
  <si>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</si>
  <si>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</si>
  <si>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</si>
  <si>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</si>
  <si>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</si>
  <si>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</si>
  <si>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</si>
  <si>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</si>
  <si>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</si>
  <si>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</si>
  <si>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</si>
  <si>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</si>
  <si>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</si>
  <si>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</si>
  <si>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</si>
  <si>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</si>
  <si>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</si>
  <si>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</si>
  <si>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</si>
  <si>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</si>
  <si>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</si>
  <si>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</si>
  <si>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</si>
  <si>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</si>
  <si>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</si>
  <si>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</si>
  <si>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</si>
  <si>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</si>
  <si>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</si>
  <si>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</si>
  <si>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</si>
  <si>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</si>
  <si>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</si>
  <si>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</si>
  <si>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</si>
  <si>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</si>
  <si>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</si>
  <si>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</si>
  <si>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</si>
  <si>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</si>
  <si>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</si>
  <si>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</si>
  <si>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</si>
  <si>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</si>
  <si>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</si>
  <si>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</si>
  <si>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</si>
  <si>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</si>
  <si>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</si>
  <si>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</si>
  <si>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</si>
  <si>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</si>
  <si>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</si>
  <si>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</si>
  <si>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</si>
  <si>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</si>
  <si>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</si>
  <si>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</si>
  <si>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</si>
  <si>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</si>
  <si>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</si>
  <si>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</si>
  <si>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</si>
  <si>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</si>
  <si>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</si>
  <si>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</si>
  <si>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</si>
  <si>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</si>
  <si>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</si>
  <si>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</si>
  <si>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</si>
  <si>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</si>
  <si>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</si>
  <si>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</si>
  <si>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</si>
  <si>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</si>
  <si>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</si>
  <si>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</si>
  <si>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</si>
  <si>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</si>
  <si>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</si>
  <si>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</si>
  <si>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</si>
  <si>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</si>
  <si>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</si>
  <si>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</si>
  <si>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</si>
  <si>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</si>
  <si>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</si>
  <si>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</si>
  <si>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</si>
  <si>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</si>
  <si>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</si>
  <si>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</si>
  <si>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</si>
  <si>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</si>
  <si>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</si>
  <si>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</si>
  <si>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</si>
  <si>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</si>
  <si>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</si>
  <si>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</si>
  <si>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</si>
  <si>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</si>
  <si>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</si>
  <si>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</si>
  <si>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</si>
  <si>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</si>
  <si>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</si>
  <si>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</si>
  <si>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</si>
  <si>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</si>
  <si>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</si>
  <si>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</si>
  <si>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</si>
  <si>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</si>
  <si>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</si>
  <si>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</si>
  <si>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</si>
  <si>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</si>
  <si>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</si>
  <si>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</si>
  <si>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</si>
  <si>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</si>
  <si>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</si>
  <si>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</si>
  <si>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</si>
  <si>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</si>
  <si>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</si>
  <si>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</si>
  <si>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</si>
  <si>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</si>
  <si>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</si>
  <si>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</si>
  <si>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</si>
  <si>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</si>
  <si>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</si>
  <si>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</si>
  <si>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</si>
  <si>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</si>
  <si>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</si>
  <si>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</si>
  <si>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</si>
  <si>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</si>
  <si>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</si>
  <si>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</si>
  <si>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</si>
  <si>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</si>
  <si>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</si>
  <si>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</si>
  <si>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</si>
  <si>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</si>
  <si>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</si>
  <si>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</si>
  <si>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</si>
  <si>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</si>
  <si>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</si>
  <si>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</si>
  <si>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</si>
  <si>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</si>
  <si>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</si>
  <si>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</si>
  <si>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</si>
  <si>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</si>
  <si>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</si>
  <si>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</si>
  <si>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</si>
  <si>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</si>
  <si>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</si>
  <si>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</si>
  <si>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</si>
  <si>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</si>
  <si>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</si>
  <si>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</si>
  <si>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</si>
  <si>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</si>
  <si>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</si>
  <si>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</si>
  <si>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</si>
  <si>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</si>
  <si>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</si>
  <si>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</si>
  <si>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</si>
  <si>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</si>
  <si>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</si>
  <si>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</si>
  <si>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</si>
  <si>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</si>
  <si>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</si>
  <si>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</si>
  <si>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</si>
  <si>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</si>
  <si>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</si>
  <si>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</si>
  <si>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</si>
  <si>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</si>
  <si>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</si>
  <si>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</si>
  <si>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</si>
  <si>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</si>
  <si>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</si>
  <si>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</si>
  <si>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</si>
  <si>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</si>
  <si>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</si>
  <si>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</si>
  <si>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</si>
  <si>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</si>
  <si>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</si>
  <si>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</si>
  <si>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</si>
  <si>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</si>
  <si>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</si>
  <si>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</si>
  <si>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</si>
  <si>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</si>
  <si>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</si>
  <si>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</si>
  <si>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</si>
  <si>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</si>
  <si>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</si>
  <si>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</si>
  <si>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</si>
  <si>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</si>
  <si>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</si>
  <si>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</si>
  <si>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</si>
  <si>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</si>
  <si>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</si>
  <si>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</si>
  <si>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</si>
  <si>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</si>
  <si>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</si>
  <si>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</si>
  <si>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</si>
  <si>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</si>
  <si>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</si>
  <si>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</si>
  <si>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</si>
  <si>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</si>
  <si>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</si>
  <si>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</si>
  <si>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</si>
  <si>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</si>
  <si>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</si>
  <si>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</si>
  <si>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</si>
  <si>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</si>
  <si>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</si>
  <si>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</si>
  <si>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</si>
  <si>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</si>
  <si>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</si>
  <si>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</si>
  <si>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</si>
  <si>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</si>
  <si>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</si>
  <si>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</si>
  <si>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</si>
  <si>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</si>
  <si>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</si>
  <si>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</si>
  <si>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</si>
  <si>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</si>
  <si>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</si>
  <si>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</si>
  <si>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</si>
  <si>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</si>
  <si>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</si>
  <si>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</si>
  <si>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</si>
  <si>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</si>
  <si>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</si>
  <si>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</si>
  <si>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</si>
  <si>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</si>
  <si>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</si>
  <si>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</si>
  <si>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</si>
  <si>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</si>
  <si>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</si>
  <si>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</si>
  <si>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</si>
  <si>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</si>
  <si>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</si>
  <si>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</si>
  <si>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</si>
  <si>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</si>
  <si>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</si>
  <si>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</si>
  <si>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</si>
  <si>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</si>
  <si>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</si>
  <si>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</si>
  <si>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</si>
  <si>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</si>
  <si>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</si>
  <si>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</si>
  <si>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</si>
  <si>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</si>
  <si>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</si>
  <si>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</si>
  <si>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</si>
  <si>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</si>
  <si>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</si>
  <si>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</si>
  <si>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</si>
  <si>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</si>
  <si>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</si>
  <si>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</si>
  <si>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</si>
  <si>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</si>
  <si>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</si>
  <si>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</si>
  <si>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</si>
  <si>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</si>
  <si>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</si>
  <si>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</si>
  <si>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</si>
  <si>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</si>
  <si>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</si>
  <si>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</si>
  <si>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</si>
  <si>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</si>
  <si>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</si>
  <si>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</si>
  <si>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</si>
  <si>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</si>
  <si>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</si>
  <si>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</si>
  <si>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</si>
  <si>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</si>
  <si>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</si>
  <si>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</si>
  <si>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</si>
  <si>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</si>
  <si>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</si>
  <si>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</si>
  <si>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</si>
  <si>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</si>
  <si>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</si>
  <si>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</si>
  <si>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</si>
  <si>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</si>
  <si>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</si>
  <si>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</si>
  <si>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</si>
  <si>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</si>
  <si>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</si>
  <si>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</si>
  <si>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</si>
  <si>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</si>
  <si>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</si>
  <si>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</si>
  <si>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</si>
  <si>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</si>
  <si>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</si>
  <si>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</si>
  <si>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</si>
  <si>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</si>
  <si>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</si>
  <si>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</si>
  <si>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</si>
  <si>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</si>
  <si>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</si>
  <si>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</si>
  <si>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</si>
  <si>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</si>
  <si>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</si>
  <si>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</si>
  <si>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</si>
  <si>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</si>
  <si>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</si>
  <si>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</si>
  <si>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</si>
  <si>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</si>
  <si>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</si>
  <si>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</si>
  <si>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</si>
  <si>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</si>
  <si>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</si>
  <si>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</si>
  <si>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</si>
  <si>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</si>
  <si>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</si>
  <si>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</si>
  <si>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</si>
  <si>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</si>
  <si>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</si>
  <si>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</si>
  <si>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</si>
  <si>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</si>
  <si>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</si>
  <si>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</si>
  <si>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</si>
  <si>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</si>
  <si>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</si>
  <si>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</si>
  <si>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</si>
  <si>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</si>
  <si>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</si>
  <si>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</si>
  <si>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</si>
  <si>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</si>
  <si>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</si>
  <si>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</si>
  <si>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</si>
  <si>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</si>
  <si>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</si>
  <si>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</si>
  <si>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</si>
  <si>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</si>
  <si>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</si>
  <si>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</si>
  <si>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</si>
  <si>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</si>
  <si>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</si>
  <si>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</si>
  <si>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</si>
  <si>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</si>
  <si>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</si>
  <si>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</si>
  <si>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</si>
  <si>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</si>
  <si>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</si>
  <si>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</si>
  <si>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</si>
  <si>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</si>
  <si>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</si>
  <si>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</si>
  <si>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</si>
  <si>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</si>
  <si>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</si>
  <si>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</si>
  <si>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</si>
  <si>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</si>
  <si>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</si>
  <si>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</si>
  <si>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</si>
  <si>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</si>
  <si>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</si>
  <si>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</si>
  <si>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</si>
  <si>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</si>
  <si>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</si>
  <si>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</si>
  <si>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</si>
  <si>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</si>
  <si>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</si>
  <si>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</si>
  <si>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</si>
  <si>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</si>
  <si>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</si>
  <si>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</si>
  <si>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</si>
  <si>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</si>
  <si>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</si>
  <si>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</si>
  <si>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</si>
  <si>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</si>
  <si>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</si>
  <si>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</si>
  <si>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</si>
  <si>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</si>
  <si>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</si>
  <si>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</si>
  <si>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</si>
  <si>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</si>
  <si>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</si>
  <si>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</si>
  <si>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</si>
  <si>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</si>
  <si>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</si>
  <si>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</si>
  <si>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</si>
  <si>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</si>
  <si>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</si>
  <si>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</si>
  <si>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</si>
  <si>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</si>
  <si>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</si>
  <si>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</si>
  <si>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</si>
  <si>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</si>
  <si>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</si>
  <si>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</si>
  <si>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</si>
  <si>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</si>
  <si>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</si>
  <si>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</si>
  <si>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</si>
  <si>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</si>
  <si>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</si>
  <si>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</si>
  <si>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</si>
  <si>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</si>
  <si>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</si>
  <si>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</si>
  <si>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</si>
  <si>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</si>
  <si>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</si>
  <si>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</si>
  <si>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</si>
  <si>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</si>
  <si>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</si>
  <si>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</si>
  <si>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</si>
  <si>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</si>
  <si>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</si>
  <si>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</si>
  <si>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</si>
  <si>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</si>
  <si>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</si>
  <si>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</si>
  <si>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</si>
  <si>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</si>
  <si>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</si>
  <si>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</si>
  <si>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</si>
  <si>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</si>
  <si>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</si>
  <si>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</si>
  <si>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</si>
  <si>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</si>
  <si>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</si>
  <si>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</si>
  <si>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</si>
  <si>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</si>
  <si>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</si>
  <si>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</si>
  <si>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</si>
  <si>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</si>
  <si>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</si>
  <si>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</si>
  <si>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</si>
  <si>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</si>
  <si>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</si>
  <si>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</si>
  <si>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</si>
  <si>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</si>
  <si>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</si>
  <si>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</si>
  <si>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</si>
  <si>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</si>
  <si>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</si>
  <si>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</si>
  <si>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</si>
  <si>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</si>
  <si>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</si>
  <si>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</si>
  <si>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</si>
  <si>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</si>
  <si>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</si>
  <si>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</si>
  <si>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</si>
  <si>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</si>
  <si>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</si>
  <si>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</si>
  <si>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</si>
  <si>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</si>
  <si>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</si>
  <si>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</si>
  <si>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</si>
  <si>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</si>
  <si>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</si>
  <si>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</si>
  <si>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</si>
  <si>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</si>
  <si>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</si>
  <si>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</si>
  <si>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</si>
  <si>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</si>
  <si>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</si>
  <si>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</si>
  <si>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</si>
  <si>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</si>
  <si>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</si>
  <si>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</si>
  <si>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</si>
  <si>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</si>
  <si>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</si>
  <si>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</si>
  <si>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</si>
  <si>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</si>
  <si>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</si>
  <si>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</si>
  <si>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</si>
  <si>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</si>
  <si>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</si>
  <si>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</si>
  <si>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</si>
  <si>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</si>
  <si>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</si>
  <si>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</si>
  <si>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</si>
  <si>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</si>
  <si>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</si>
  <si>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</si>
  <si>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</si>
  <si>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</si>
  <si>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</si>
  <si>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</si>
  <si>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</si>
  <si>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</si>
  <si>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</si>
  <si>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</si>
  <si>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</si>
  <si>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</si>
  <si>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</si>
  <si>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</si>
  <si>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</si>
  <si>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</si>
  <si>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</si>
  <si>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</si>
  <si>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</si>
  <si>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</si>
  <si>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</si>
  <si>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</si>
  <si>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</si>
  <si>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</si>
  <si>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</si>
  <si>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</si>
  <si>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</si>
  <si>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</si>
  <si>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</si>
  <si>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</si>
  <si>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</si>
  <si>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</si>
  <si>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</si>
  <si>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</si>
  <si>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</si>
  <si>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</si>
  <si>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</si>
  <si>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</si>
  <si>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</si>
  <si>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</si>
  <si>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</si>
  <si>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</si>
  <si>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</si>
  <si>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</si>
  <si>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</si>
  <si>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</si>
  <si>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</si>
  <si>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</si>
  <si>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</si>
  <si>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</si>
  <si>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</si>
  <si>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</si>
  <si>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</si>
  <si>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</si>
  <si>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</si>
  <si>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</si>
  <si>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</si>
  <si>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</si>
  <si>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</si>
  <si>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</si>
  <si>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</si>
  <si>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</si>
  <si>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</si>
  <si>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</si>
  <si>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</si>
  <si>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</si>
  <si>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</si>
  <si>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</si>
  <si>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</si>
  <si>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</si>
  <si>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</si>
  <si>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</si>
  <si>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</si>
  <si>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</si>
  <si>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</si>
  <si>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</si>
  <si>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</si>
  <si>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</si>
  <si>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</si>
  <si>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</si>
  <si>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</si>
  <si>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</si>
  <si>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</si>
  <si>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</si>
  <si>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</si>
  <si>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</si>
  <si>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</si>
  <si>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</si>
  <si>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</si>
  <si>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</si>
  <si>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</si>
  <si>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</si>
  <si>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</si>
  <si>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</si>
  <si>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</si>
  <si>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</si>
  <si>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</si>
  <si>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</si>
  <si>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</si>
  <si>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</si>
  <si>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</si>
  <si>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</si>
  <si>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</si>
  <si>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</si>
  <si>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</si>
  <si>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</si>
  <si>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</si>
  <si>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</si>
  <si>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</si>
  <si>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</si>
  <si>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</si>
  <si>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</si>
  <si>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</si>
  <si>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</si>
  <si>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</si>
  <si>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</si>
  <si>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</si>
  <si>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</si>
  <si>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</si>
  <si>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</si>
  <si>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</si>
  <si>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</si>
  <si>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</si>
  <si>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</si>
  <si>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</si>
  <si>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</si>
  <si>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</si>
  <si>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</si>
  <si>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</si>
  <si>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</si>
  <si>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</si>
  <si>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</si>
  <si>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</si>
  <si>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</si>
  <si>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</si>
  <si>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</si>
  <si>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</si>
  <si>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</si>
  <si>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</si>
  <si>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</si>
  <si>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</si>
  <si>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</si>
  <si>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</si>
  <si>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</si>
  <si>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</si>
  <si>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</si>
  <si>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</si>
  <si>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</si>
  <si>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</si>
  <si>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</si>
  <si>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</si>
  <si>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</si>
  <si>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</si>
  <si>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</si>
  <si>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</si>
  <si>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</si>
  <si>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</si>
  <si>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</si>
  <si>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</si>
  <si>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</si>
  <si>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</si>
  <si>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</si>
  <si>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</si>
  <si>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</si>
  <si>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</si>
  <si>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</si>
  <si>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</si>
  <si>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</si>
  <si>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</si>
  <si>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</si>
  <si>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</si>
  <si>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</si>
  <si>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</si>
  <si>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</si>
  <si>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</si>
  <si>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</si>
  <si>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</si>
  <si>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</si>
  <si>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</si>
  <si>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</si>
  <si>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</si>
  <si>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</si>
  <si>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</si>
  <si>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</si>
  <si>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</si>
  <si>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</si>
  <si>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</si>
  <si>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</si>
  <si>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</si>
  <si>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</si>
  <si>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</si>
  <si>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</si>
  <si>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</si>
  <si>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</si>
  <si>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</si>
  <si>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</si>
  <si>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</si>
  <si>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</si>
  <si>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</si>
  <si>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</si>
  <si>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</si>
  <si>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</si>
  <si>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</si>
  <si>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</si>
  <si>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</si>
  <si>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</si>
  <si>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</si>
  <si>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</si>
  <si>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</si>
  <si>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</si>
  <si>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</si>
  <si>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</si>
  <si>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</si>
  <si>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</si>
  <si>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</si>
  <si>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</si>
  <si>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</si>
  <si>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</si>
  <si>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</si>
  <si>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</si>
  <si>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</si>
  <si>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</si>
  <si>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</si>
  <si>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</si>
  <si>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</si>
  <si>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</si>
  <si>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</si>
  <si>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</si>
  <si>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</si>
  <si>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</si>
  <si>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</si>
  <si>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</si>
  <si>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</si>
  <si>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</si>
  <si>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</si>
  <si>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</si>
  <si>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</si>
  <si>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</si>
  <si>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</si>
  <si>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</si>
  <si>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</si>
  <si>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</si>
  <si>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</si>
  <si>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</si>
  <si>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</si>
  <si>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</si>
  <si>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</si>
  <si>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</si>
  <si>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</si>
  <si>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</si>
  <si>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</si>
  <si>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</si>
  <si>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</si>
  <si>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</si>
  <si>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</si>
  <si>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</si>
  <si>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</si>
  <si>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</si>
  <si>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</si>
  <si>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</si>
  <si>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</si>
  <si>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</si>
  <si>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</si>
  <si>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</si>
  <si>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</si>
  <si>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</si>
  <si>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</si>
  <si>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</si>
  <si>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</si>
  <si>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</si>
  <si>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</si>
  <si>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</si>
  <si>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</si>
  <si>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</si>
  <si>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</si>
  <si>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</si>
  <si>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</si>
  <si>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</si>
  <si>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</si>
  <si>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</si>
  <si>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</si>
  <si>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</si>
  <si>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</si>
  <si>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</si>
  <si>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</si>
  <si>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</si>
  <si>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</si>
  <si>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</si>
  <si>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</si>
  <si>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</si>
  <si>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</si>
  <si>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</si>
  <si>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</si>
  <si>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</si>
  <si>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</si>
  <si>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</si>
  <si>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</si>
  <si>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</si>
  <si>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</si>
  <si>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</si>
  <si>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</si>
  <si>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</si>
  <si>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</si>
  <si>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</si>
  <si>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</si>
  <si>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</si>
  <si>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</si>
  <si>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</si>
  <si>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</si>
  <si>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</si>
  <si>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</si>
  <si>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</si>
  <si>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</si>
  <si>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</si>
  <si>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</si>
  <si>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</si>
  <si>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</si>
  <si>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</si>
  <si>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</si>
  <si>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</si>
  <si>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</si>
  <si>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</si>
  <si>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</si>
  <si>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</si>
  <si>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</si>
  <si>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</si>
  <si>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</si>
  <si>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</si>
  <si>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</si>
  <si>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</si>
  <si>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</si>
  <si>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</si>
  <si>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</si>
  <si>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</si>
  <si>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</si>
  <si>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</si>
  <si>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</si>
  <si>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</si>
  <si>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</si>
  <si>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</si>
  <si>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</si>
  <si>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</si>
  <si>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</si>
  <si>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</si>
  <si>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</si>
  <si>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</si>
  <si>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</si>
  <si>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</si>
  <si>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</si>
  <si>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</si>
  <si>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</si>
  <si>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</si>
  <si>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</si>
  <si>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</si>
  <si>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</si>
  <si>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</si>
  <si>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</si>
  <si>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</si>
  <si>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</si>
  <si>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</si>
  <si>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</si>
  <si>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</si>
  <si>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</si>
  <si>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</si>
  <si>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</si>
  <si>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</si>
  <si>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</si>
  <si>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</si>
  <si>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</si>
  <si>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</si>
  <si>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</si>
  <si>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</si>
  <si>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</si>
  <si>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</si>
  <si>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</si>
  <si>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</si>
  <si>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</si>
  <si>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</si>
  <si>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</si>
  <si>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</si>
  <si>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</si>
  <si>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</si>
  <si>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</si>
  <si>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</si>
  <si>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</si>
  <si>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</si>
  <si>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</si>
  <si>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</si>
  <si>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</si>
  <si>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</si>
  <si>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</si>
  <si>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</si>
  <si>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</si>
  <si>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</si>
  <si>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</si>
  <si>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</si>
  <si>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</si>
  <si>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</si>
  <si>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</si>
  <si>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</si>
  <si>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</si>
  <si>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</si>
  <si>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</si>
  <si>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</si>
  <si>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</si>
  <si>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</si>
  <si>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</si>
  <si>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</si>
  <si>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</si>
  <si>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</si>
  <si>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</si>
  <si>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</si>
  <si>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</si>
  <si>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</si>
  <si>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</si>
  <si>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</si>
  <si>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</si>
  <si>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</si>
  <si>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</si>
  <si>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</si>
  <si>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</si>
  <si>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</si>
  <si>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</si>
  <si>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</si>
  <si>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</si>
  <si>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</si>
  <si>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</si>
  <si>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</si>
  <si>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</si>
  <si>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</si>
  <si>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</si>
  <si>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</si>
  <si>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</si>
  <si>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</si>
  <si>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</si>
  <si>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</si>
  <si>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</si>
  <si>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</si>
  <si>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</si>
  <si>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</si>
  <si>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</si>
  <si>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</si>
  <si>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</si>
  <si>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</si>
  <si>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</si>
  <si>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</si>
  <si>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</si>
  <si>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</si>
  <si>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</si>
  <si>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</si>
  <si>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</si>
  <si>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</si>
  <si>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</si>
  <si>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</si>
  <si>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</si>
  <si>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</si>
  <si>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</si>
  <si>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</si>
  <si>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</si>
  <si>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</si>
  <si>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</si>
  <si>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</si>
  <si>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</si>
  <si>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</si>
  <si>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</si>
  <si>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</si>
  <si>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</si>
  <si>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</si>
  <si>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</si>
  <si>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</si>
  <si>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</si>
  <si>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</si>
  <si>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</si>
  <si>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</si>
  <si>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</si>
  <si>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</si>
  <si>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</si>
  <si>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</si>
  <si>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</si>
  <si>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</si>
  <si>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</si>
  <si>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</si>
  <si>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</si>
  <si>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</si>
  <si>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</si>
  <si>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</si>
  <si>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</si>
  <si>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</si>
  <si>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</si>
  <si>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</si>
  <si>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</si>
  <si>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</si>
  <si>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</si>
  <si>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</si>
  <si>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</si>
  <si>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</si>
  <si>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</si>
  <si>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</si>
  <si>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</si>
  <si>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</si>
  <si>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</si>
  <si>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</si>
  <si>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</si>
  <si>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</si>
  <si>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</si>
  <si>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</si>
  <si>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</si>
  <si>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</si>
  <si>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</si>
  <si>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</si>
  <si>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</si>
  <si>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</si>
  <si>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</si>
  <si>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</si>
  <si>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</si>
  <si>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</si>
  <si>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</si>
  <si>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</si>
  <si>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</si>
  <si>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</si>
  <si>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</si>
  <si>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</si>
  <si>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</si>
  <si>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</si>
  <si>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</si>
  <si>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</si>
  <si>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</si>
  <si>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</si>
  <si>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</si>
  <si>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</si>
  <si>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</si>
  <si>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</si>
  <si>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</si>
  <si>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</si>
  <si>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</si>
  <si>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</si>
  <si>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</si>
  <si>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</si>
  <si>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</si>
  <si>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</si>
  <si>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</si>
  <si>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</si>
  <si>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</si>
  <si>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</si>
  <si>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</si>
  <si>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</si>
  <si>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</si>
  <si>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</si>
  <si>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</si>
  <si>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</si>
  <si>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</si>
  <si>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</si>
  <si>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</si>
  <si>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</si>
  <si>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</si>
  <si>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</si>
  <si>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</si>
  <si>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</si>
  <si>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</si>
  <si>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</si>
  <si>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</si>
  <si>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</si>
  <si>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</si>
  <si>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</si>
  <si>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</si>
  <si>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</si>
  <si>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</si>
  <si>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</si>
  <si>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</si>
  <si>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</si>
  <si>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</si>
  <si>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</si>
  <si>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</si>
  <si>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</si>
  <si>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</si>
  <si>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</si>
  <si>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</si>
  <si>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</si>
  <si>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</si>
  <si>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</si>
  <si>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</si>
  <si>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</si>
  <si>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</si>
  <si>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</si>
  <si>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</si>
  <si>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</si>
  <si>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</si>
  <si>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</si>
  <si>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</si>
  <si>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</si>
  <si>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</si>
  <si>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</si>
  <si>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</si>
  <si>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</si>
  <si>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</si>
  <si>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</si>
  <si>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</si>
  <si>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</si>
  <si>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</si>
  <si>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</si>
  <si>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</si>
  <si>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</si>
  <si>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</si>
  <si>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</si>
  <si>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</si>
  <si>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</si>
  <si>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</si>
  <si>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</si>
  <si>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</si>
  <si>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</si>
  <si>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</si>
  <si>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</si>
  <si>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</si>
  <si>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</si>
  <si>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</si>
  <si>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</si>
  <si>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</si>
  <si>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</si>
  <si>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</si>
  <si>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</si>
  <si>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</si>
  <si>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</si>
  <si>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</si>
  <si>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</si>
  <si>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</si>
  <si>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</si>
  <si>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</si>
  <si>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</si>
  <si>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</si>
  <si>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</si>
  <si>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</si>
  <si>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</si>
  <si>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</si>
  <si>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</si>
  <si>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</si>
  <si>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</si>
  <si>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</si>
  <si>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</si>
  <si>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</si>
  <si>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</si>
  <si>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</si>
  <si>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</si>
  <si>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</si>
  <si>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</si>
  <si>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</si>
  <si>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</si>
  <si>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</si>
  <si>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</si>
  <si>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</si>
  <si>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</si>
  <si>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</si>
  <si>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</si>
  <si>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</si>
  <si>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</si>
  <si>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</si>
  <si>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</si>
  <si>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</si>
  <si>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</si>
  <si>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</si>
  <si>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</si>
  <si>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</si>
  <si>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</si>
  <si>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</si>
  <si>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</si>
  <si>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</si>
  <si>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</si>
  <si>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</si>
  <si>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</si>
  <si>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</si>
  <si>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</si>
  <si>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</si>
  <si>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</si>
  <si>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</si>
  <si>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</si>
  <si>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</si>
  <si>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</si>
  <si>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</si>
  <si>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</si>
  <si>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</si>
  <si>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</si>
  <si>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</si>
  <si>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</si>
  <si>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</si>
  <si>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</si>
  <si>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</si>
  <si>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</si>
  <si>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</si>
  <si>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</si>
  <si>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</si>
  <si>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</si>
  <si>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</si>
  <si>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</si>
  <si>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</si>
  <si>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</si>
  <si>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</si>
  <si>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</si>
  <si>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</si>
  <si>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</si>
  <si>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</si>
  <si>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</si>
  <si>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</si>
  <si>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</si>
  <si>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</si>
  <si>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</si>
  <si>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</si>
  <si>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</si>
  <si>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</si>
  <si>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</si>
  <si>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</si>
  <si>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</si>
  <si>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</si>
  <si>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</si>
  <si>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</si>
  <si>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</si>
  <si>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</si>
  <si>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</si>
  <si>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</si>
  <si>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</si>
  <si>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</si>
  <si>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</si>
  <si>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</si>
  <si>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</si>
  <si>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</si>
  <si>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</si>
  <si>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</si>
  <si>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</si>
  <si>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</si>
  <si>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</si>
  <si>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</si>
  <si>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</si>
  <si>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</si>
  <si>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</si>
  <si>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</si>
  <si>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</si>
  <si>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</si>
  <si>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</si>
  <si>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</si>
  <si>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</si>
  <si>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</si>
  <si>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</si>
  <si>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</si>
  <si>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</si>
  <si>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</si>
  <si>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</si>
  <si>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</si>
  <si>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</si>
  <si>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</si>
  <si>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</si>
  <si>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</si>
  <si>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</si>
  <si>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</si>
  <si>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</si>
  <si>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</si>
  <si>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</si>
  <si>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</si>
  <si>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</si>
  <si>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</si>
  <si>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</si>
  <si>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</si>
  <si>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</si>
  <si>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</si>
  <si>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</si>
  <si>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</si>
  <si>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</si>
  <si>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</si>
  <si>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</si>
  <si>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</si>
  <si>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</si>
  <si>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</si>
  <si>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</si>
  <si>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</si>
  <si>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</si>
  <si>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</si>
  <si>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</si>
  <si>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</si>
  <si>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</si>
  <si>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</si>
  <si>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</si>
  <si>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</si>
  <si>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</si>
  <si>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</si>
  <si>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</si>
  <si>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</si>
  <si>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</si>
  <si>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</si>
  <si>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</si>
  <si>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</si>
  <si>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</si>
  <si>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</si>
  <si>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</si>
  <si>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</si>
  <si>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</si>
  <si>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</si>
  <si>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</si>
  <si>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</si>
  <si>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</si>
  <si>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</si>
  <si>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</si>
  <si>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</si>
  <si>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</si>
  <si>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</si>
  <si>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</si>
  <si>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</si>
  <si>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</si>
  <si>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</si>
  <si>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</si>
  <si>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</si>
  <si>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</si>
  <si>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</si>
  <si>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</si>
  <si>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</si>
  <si>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</si>
  <si>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</si>
  <si>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</si>
  <si>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</si>
  <si>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</si>
  <si>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</si>
  <si>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</si>
  <si>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</si>
  <si>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</si>
  <si>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</si>
  <si>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</si>
  <si>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</si>
  <si>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</si>
  <si>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</si>
  <si>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</si>
  <si>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</si>
  <si>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</si>
  <si>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</si>
  <si>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</si>
  <si>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</si>
  <si>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</si>
  <si>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</si>
  <si>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</si>
  <si>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</si>
  <si>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</si>
  <si>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</si>
  <si>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</si>
  <si>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</si>
  <si>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</si>
  <si>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</si>
  <si>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</si>
  <si>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</si>
  <si>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</si>
  <si>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</si>
  <si>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</si>
  <si>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</si>
  <si>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</si>
  <si>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</si>
  <si>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</si>
  <si>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</si>
  <si>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</si>
  <si>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</si>
  <si>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</si>
  <si>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</si>
  <si>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</si>
  <si>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</si>
  <si>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</si>
  <si>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</si>
  <si>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</si>
  <si>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</si>
  <si>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</si>
  <si>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</si>
  <si>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</si>
  <si>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</si>
  <si>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</si>
  <si>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</si>
  <si>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</si>
  <si>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</si>
  <si>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</si>
  <si>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</si>
  <si>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</si>
  <si>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</si>
  <si>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</si>
  <si>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</si>
  <si>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</si>
  <si>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</si>
  <si>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</si>
  <si>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</si>
  <si>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</si>
  <si>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</si>
  <si>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</si>
  <si>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</si>
  <si>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</si>
  <si>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</si>
  <si>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</si>
  <si>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</si>
  <si>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</si>
  <si>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</si>
  <si>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</si>
  <si>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</si>
  <si>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</si>
  <si>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</si>
  <si>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</si>
  <si>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</si>
  <si>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</si>
  <si>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</si>
  <si>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</si>
  <si>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</si>
  <si>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</si>
  <si>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</si>
  <si>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</si>
  <si>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</si>
  <si>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</si>
  <si>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</si>
  <si>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</si>
  <si>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</si>
  <si>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</si>
  <si>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</si>
  <si>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</si>
  <si>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</si>
  <si>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</si>
  <si>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</si>
  <si>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</si>
  <si>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</si>
  <si>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</si>
  <si>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</si>
  <si>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</si>
  <si>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</si>
  <si>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</si>
  <si>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</si>
  <si>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</si>
  <si>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</si>
  <si>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</si>
  <si>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</si>
  <si>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</si>
  <si>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</si>
  <si>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</si>
  <si>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</si>
  <si>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</si>
  <si>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</si>
  <si>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</si>
  <si>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</si>
  <si>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</si>
  <si>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</si>
  <si>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</si>
  <si>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</si>
  <si>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</si>
  <si>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</si>
  <si>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</si>
  <si>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</si>
  <si>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</si>
  <si>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</si>
  <si>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</si>
  <si>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</si>
  <si>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</si>
  <si>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</si>
  <si>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</si>
  <si>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</si>
  <si>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</si>
  <si>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</si>
  <si>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</si>
  <si>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</si>
  <si>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</si>
  <si>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</si>
  <si>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</si>
  <si>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</si>
  <si>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</si>
  <si>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</si>
  <si>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</si>
  <si>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</si>
  <si>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</si>
  <si>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</si>
  <si>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</si>
  <si>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</si>
  <si>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</si>
  <si>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</si>
  <si>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</si>
  <si>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</si>
  <si>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</si>
  <si>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</si>
  <si>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</si>
  <si>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</si>
  <si>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</si>
  <si>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</si>
  <si>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</si>
  <si>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</si>
  <si>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</si>
  <si>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</si>
  <si>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</si>
  <si>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</si>
  <si>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</si>
  <si>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</si>
  <si>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</si>
  <si>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</si>
  <si>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</si>
  <si>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</si>
  <si>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</si>
  <si>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</si>
  <si>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</si>
  <si>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</si>
  <si>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</si>
  <si>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</si>
  <si>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</si>
  <si>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</si>
  <si>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</si>
  <si>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</si>
  <si>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</si>
  <si>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</si>
  <si>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</si>
  <si>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</si>
  <si>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</si>
  <si>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</si>
  <si>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</si>
  <si>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</si>
  <si>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</si>
  <si>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</si>
  <si>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</si>
  <si>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</si>
  <si>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</si>
  <si>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</si>
  <si>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</si>
  <si>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</si>
  <si>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</si>
  <si>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</si>
  <si>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</si>
  <si>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</si>
  <si>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</si>
  <si>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</si>
  <si>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</si>
  <si>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</si>
  <si>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</si>
  <si>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</si>
  <si>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</si>
  <si>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</si>
  <si>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</si>
  <si>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</si>
  <si>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</si>
  <si>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</si>
  <si>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</si>
  <si>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</si>
  <si>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</si>
  <si>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</si>
  <si>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</si>
  <si>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</si>
  <si>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</si>
  <si>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</si>
  <si>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</si>
  <si>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</si>
  <si>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</si>
  <si>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</si>
  <si>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</si>
  <si>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</si>
  <si>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</si>
  <si>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</si>
  <si>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</si>
  <si>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</si>
  <si>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</si>
  <si>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</si>
  <si>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</si>
  <si>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</si>
  <si>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</si>
  <si>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</si>
  <si>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</si>
  <si>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</si>
  <si>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</si>
  <si>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</si>
  <si>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</si>
  <si>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</si>
  <si>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</si>
  <si>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</si>
  <si>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</si>
  <si>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</si>
  <si>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</si>
  <si>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</si>
  <si>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</si>
  <si>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</si>
  <si>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</si>
  <si>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</si>
  <si>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</si>
  <si>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</si>
  <si>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</si>
  <si>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</si>
  <si>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</si>
  <si>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</si>
  <si>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</si>
  <si>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</si>
  <si>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</si>
  <si>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</si>
  <si>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</si>
  <si>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</si>
  <si>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</si>
  <si>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</si>
  <si>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</si>
  <si>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</si>
  <si>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</si>
  <si>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</si>
  <si>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</si>
  <si>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</si>
  <si>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</si>
  <si>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</si>
  <si>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</si>
  <si>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</si>
  <si>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</si>
  <si>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</si>
  <si>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</si>
  <si>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</si>
  <si>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</si>
  <si>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</si>
  <si>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</si>
  <si>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</si>
  <si>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</si>
  <si>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</si>
  <si>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</si>
  <si>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</si>
  <si>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</si>
  <si>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</si>
  <si>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</si>
  <si>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</si>
  <si>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</si>
  <si>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</si>
  <si>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</si>
  <si>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</si>
  <si>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</si>
  <si>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</si>
  <si>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</si>
  <si>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</si>
  <si>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</si>
  <si>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</si>
  <si>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</si>
  <si>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</si>
  <si>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</si>
  <si>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</si>
  <si>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</si>
  <si>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</si>
  <si>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</si>
  <si>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</si>
  <si>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</si>
  <si>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</si>
  <si>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</si>
  <si>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</si>
  <si>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</si>
  <si>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</si>
  <si>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</si>
  <si>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</si>
  <si>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</si>
  <si>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</si>
  <si>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</si>
  <si>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</si>
  <si>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</si>
  <si>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</si>
  <si>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</si>
  <si>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</si>
  <si>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</si>
  <si>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</si>
  <si>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</si>
  <si>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</si>
  <si>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</si>
  <si>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</si>
  <si>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</si>
  <si>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</si>
  <si>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</si>
  <si>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</si>
  <si>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</si>
  <si>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</si>
  <si>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</si>
  <si>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</si>
  <si>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</si>
  <si>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</si>
  <si>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</si>
  <si>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</si>
  <si>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</si>
  <si>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</si>
  <si>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</si>
  <si>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</si>
  <si>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</si>
  <si>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</si>
  <si>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</si>
  <si>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</si>
  <si>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</si>
  <si>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</si>
  <si>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</si>
  <si>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</si>
  <si>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</si>
  <si>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</si>
  <si>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</si>
  <si>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</si>
  <si>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</si>
  <si>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</si>
  <si>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</si>
  <si>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</si>
  <si>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</si>
  <si>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</si>
  <si>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</si>
  <si>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</si>
  <si>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</si>
  <si>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</si>
  <si>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</si>
  <si>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</si>
  <si>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</si>
  <si>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</si>
  <si>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</si>
  <si>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</si>
  <si>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</si>
  <si>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</si>
  <si>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</si>
  <si>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</si>
  <si>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</si>
  <si>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</si>
  <si>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</si>
  <si>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</si>
  <si>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</si>
  <si>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</si>
  <si>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</si>
  <si>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</si>
  <si>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</si>
  <si>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</si>
  <si>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</si>
  <si>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</si>
  <si>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</si>
  <si>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</si>
  <si>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</si>
  <si>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</si>
  <si>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</si>
  <si>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</si>
  <si>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</si>
  <si>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</si>
  <si>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</si>
  <si>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</si>
  <si>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</si>
  <si>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</si>
  <si>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</si>
  <si>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</si>
  <si>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</si>
  <si>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</si>
  <si>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</si>
  <si>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</si>
  <si>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</si>
  <si>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</si>
  <si>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</si>
  <si>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</si>
  <si>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</si>
  <si>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</si>
  <si>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</si>
  <si>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</si>
  <si>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</si>
  <si>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</si>
  <si>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</si>
  <si>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</si>
  <si>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</si>
  <si>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</si>
  <si>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</si>
  <si>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</si>
  <si>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</si>
  <si>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</si>
  <si>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</si>
  <si>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</si>
  <si>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</si>
  <si>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</si>
  <si>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</si>
  <si>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</si>
  <si>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</si>
  <si>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</si>
  <si>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</si>
  <si>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</si>
  <si>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</si>
  <si>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</si>
  <si>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</si>
  <si>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</si>
  <si>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</si>
  <si>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</si>
  <si>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</si>
  <si>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</si>
  <si>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</si>
  <si>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</si>
  <si>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</si>
  <si>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</si>
  <si>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</si>
  <si>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</si>
  <si>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</si>
  <si>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</si>
  <si>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</si>
  <si>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</si>
  <si>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</si>
  <si>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</si>
  <si>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</si>
  <si>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</si>
  <si>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</si>
  <si>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</si>
  <si>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</si>
  <si>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</si>
  <si>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</si>
  <si>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</si>
  <si>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</si>
  <si>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</si>
  <si>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</si>
  <si>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</si>
  <si>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</si>
  <si>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</si>
  <si>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</si>
  <si>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</si>
  <si>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</si>
  <si>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</si>
  <si>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</si>
  <si>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</si>
  <si>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</si>
  <si>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</si>
  <si>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</si>
  <si>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</si>
  <si>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</si>
  <si>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</si>
  <si>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</si>
  <si>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</si>
  <si>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</si>
  <si>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</si>
  <si>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</si>
  <si>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</si>
  <si>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</si>
  <si>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</si>
  <si>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</si>
  <si>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</si>
  <si>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</si>
  <si>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</si>
  <si>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</si>
  <si>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</si>
  <si>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</si>
  <si>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</si>
  <si>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</si>
  <si>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</si>
  <si>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</si>
  <si>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</si>
  <si>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</si>
  <si>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</si>
  <si>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</si>
  <si>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</si>
  <si>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</si>
  <si>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</si>
  <si>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</si>
  <si>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</si>
  <si>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</si>
  <si>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</si>
  <si>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</si>
  <si>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</si>
  <si>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</si>
  <si>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</si>
  <si>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</si>
  <si>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</si>
  <si>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</si>
  <si>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</si>
  <si>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</si>
  <si>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</si>
  <si>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</si>
  <si>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</si>
  <si>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</si>
  <si>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</si>
  <si>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</si>
  <si>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</si>
  <si>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</si>
  <si>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</si>
  <si>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</si>
  <si>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</si>
  <si>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</si>
  <si>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</si>
  <si>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</si>
  <si>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</si>
  <si>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</si>
  <si>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</si>
  <si>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</si>
  <si>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</si>
  <si>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</si>
  <si>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</si>
  <si>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</si>
  <si>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</si>
  <si>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</si>
  <si>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</si>
  <si>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</si>
  <si>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</si>
  <si>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</si>
  <si>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</si>
  <si>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</si>
  <si>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</si>
  <si>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</si>
  <si>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</si>
  <si>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</si>
  <si>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</si>
  <si>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</si>
  <si>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</si>
  <si>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</si>
  <si>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</si>
  <si>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</si>
  <si>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</si>
  <si>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</si>
  <si>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</si>
  <si>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</si>
  <si>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</si>
  <si>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</si>
  <si>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</si>
  <si>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</si>
  <si>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</si>
  <si>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</si>
  <si>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</si>
  <si>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</si>
  <si>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</si>
  <si>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</si>
  <si>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</si>
  <si>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</si>
  <si>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</si>
  <si>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</si>
  <si>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</si>
  <si>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</si>
  <si>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</si>
  <si>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</si>
  <si>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</si>
  <si>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</si>
  <si>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</si>
  <si>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</si>
  <si>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</si>
  <si>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</si>
  <si>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</si>
  <si>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</si>
  <si>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</si>
  <si>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</si>
  <si>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</si>
  <si>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</si>
  <si>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</si>
  <si>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</si>
  <si>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</si>
  <si>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</si>
  <si>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</si>
  <si>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</si>
  <si>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</si>
  <si>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</si>
  <si>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</si>
  <si>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</si>
  <si>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</si>
  <si>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</si>
  <si>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</si>
  <si>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</si>
  <si>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</si>
  <si>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</si>
  <si>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</si>
  <si>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</si>
  <si>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</si>
  <si>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</si>
  <si>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</si>
  <si>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</si>
  <si>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</si>
  <si>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</si>
  <si>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</si>
  <si>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</si>
  <si>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</si>
  <si>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</si>
  <si>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</si>
  <si>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</si>
  <si>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</si>
  <si>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</si>
  <si>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</si>
  <si>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</si>
  <si>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</si>
  <si>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</si>
  <si>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</si>
  <si>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</si>
  <si>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</si>
  <si>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</si>
  <si>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</si>
  <si>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</si>
  <si>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</si>
  <si>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</si>
  <si>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</si>
  <si>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</si>
  <si>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</si>
  <si>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</si>
  <si>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</si>
  <si>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</si>
  <si>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</si>
  <si>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</si>
  <si>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</si>
  <si>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</si>
  <si>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</si>
  <si>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</si>
  <si>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</si>
  <si>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</si>
  <si>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</si>
  <si>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</si>
  <si>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</si>
  <si>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</si>
  <si>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</si>
  <si>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</si>
  <si>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</si>
  <si>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</si>
  <si>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</si>
  <si>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</si>
  <si>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</si>
  <si>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</si>
  <si>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</si>
  <si>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</si>
  <si>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</si>
  <si>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</si>
  <si>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</si>
  <si>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</si>
  <si>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</si>
  <si>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</si>
  <si>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</si>
  <si>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</si>
  <si>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</si>
  <si>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</si>
  <si>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</si>
  <si>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</si>
  <si>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</si>
  <si>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</si>
  <si>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</si>
  <si>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</si>
  <si>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</si>
  <si>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</si>
  <si>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</si>
  <si>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</si>
  <si>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</si>
  <si>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</si>
  <si>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</si>
  <si>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</si>
  <si>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</si>
  <si>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</si>
  <si>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</si>
  <si>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</si>
  <si>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</si>
  <si>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</si>
  <si>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</si>
  <si>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</si>
  <si>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</si>
  <si>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</si>
  <si>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</si>
  <si>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</si>
  <si>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</si>
  <si>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</si>
  <si>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</si>
  <si>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</si>
  <si>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</si>
  <si>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</si>
  <si>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</si>
  <si>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</si>
  <si>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</si>
  <si>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</si>
  <si>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</si>
  <si>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</si>
  <si>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</si>
  <si>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</si>
  <si>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</si>
  <si>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</si>
  <si>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</si>
  <si>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</si>
  <si>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</si>
  <si>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</si>
  <si>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</si>
  <si>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</si>
  <si>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</si>
  <si>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</si>
  <si>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</si>
  <si>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</si>
  <si>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</si>
  <si>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</si>
  <si>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</si>
  <si>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</si>
  <si>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</si>
  <si>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</si>
  <si>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</si>
  <si>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</si>
  <si>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</si>
  <si>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</si>
  <si>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</si>
  <si>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</si>
  <si>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</si>
  <si>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</si>
  <si>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</si>
  <si>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</si>
  <si>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</si>
  <si>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</si>
  <si>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</si>
  <si>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</si>
  <si>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</si>
  <si>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</si>
  <si>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</si>
  <si>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</si>
  <si>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</si>
  <si>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</si>
  <si>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</si>
  <si>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</si>
  <si>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</si>
  <si>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</si>
  <si>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</si>
  <si>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</si>
  <si>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</si>
  <si>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</si>
  <si>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</si>
  <si>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</si>
  <si>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</si>
  <si>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</si>
  <si>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</si>
  <si>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</si>
  <si>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</si>
  <si>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</si>
  <si>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</si>
  <si>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</si>
  <si>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</si>
  <si>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</si>
  <si>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</si>
  <si>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</si>
  <si>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</si>
  <si>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</si>
  <si>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</si>
  <si>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</si>
  <si>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</si>
  <si>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</si>
  <si>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</si>
  <si>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</si>
  <si>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</si>
  <si>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</si>
  <si>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</si>
  <si>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</si>
  <si>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</si>
  <si>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</si>
  <si>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</si>
  <si>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</si>
  <si>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</si>
  <si>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</si>
  <si>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</si>
  <si>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</si>
  <si>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</si>
  <si>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</si>
  <si>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</si>
  <si>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</si>
  <si>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</si>
  <si>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</si>
  <si>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</si>
  <si>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</si>
  <si>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</si>
  <si>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</si>
  <si>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</si>
  <si>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</si>
  <si>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</si>
  <si>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</si>
  <si>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</si>
  <si>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</si>
  <si>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</si>
  <si>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</si>
  <si>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</si>
  <si>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</si>
  <si>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</si>
  <si>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</si>
  <si>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</si>
  <si>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</si>
  <si>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</si>
  <si>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</si>
  <si>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</si>
  <si>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</si>
  <si>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</si>
  <si>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</si>
  <si>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</si>
  <si>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</si>
  <si>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</si>
  <si>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</si>
  <si>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</si>
  <si>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</si>
  <si>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</si>
  <si>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</si>
  <si>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</si>
  <si>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</si>
  <si>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</si>
  <si>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</si>
  <si>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</si>
  <si>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</si>
  <si>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</si>
  <si>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</si>
  <si>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</si>
  <si>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</si>
  <si>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</si>
  <si>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</si>
  <si>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</si>
  <si>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</si>
  <si>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</si>
  <si>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</si>
  <si>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</si>
  <si>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</si>
  <si>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</si>
  <si>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</si>
  <si>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</si>
  <si>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</si>
  <si>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</si>
  <si>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</si>
  <si>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</si>
  <si>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</si>
  <si>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</si>
  <si>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</si>
  <si>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</si>
  <si>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</si>
  <si>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</si>
  <si>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</si>
  <si>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</si>
  <si>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</si>
  <si>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</si>
  <si>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</si>
  <si>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</si>
  <si>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</si>
  <si>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</si>
  <si>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</si>
  <si>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</si>
  <si>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</si>
  <si>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</si>
  <si>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</si>
  <si>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</si>
  <si>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</si>
  <si>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</si>
  <si>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</si>
  <si>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</si>
  <si>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</si>
  <si>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</si>
  <si>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</si>
  <si>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</si>
  <si>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</si>
  <si>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</si>
  <si>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</si>
  <si>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</si>
  <si>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</si>
  <si>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</si>
  <si>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</si>
  <si>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</si>
  <si>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</si>
  <si>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</si>
  <si>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</si>
  <si>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</si>
  <si>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</si>
  <si>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</si>
  <si>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</si>
  <si>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</si>
  <si>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</si>
  <si>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</si>
  <si>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</si>
  <si>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</si>
  <si>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</si>
  <si>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</si>
  <si>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</si>
  <si>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</si>
  <si>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</si>
  <si>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</si>
  <si>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</si>
  <si>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</si>
  <si>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</si>
  <si>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</si>
  <si>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</si>
  <si>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</si>
  <si>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</si>
  <si>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</si>
  <si>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</si>
  <si>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</si>
  <si>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</si>
  <si>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</si>
  <si>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</si>
  <si>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</si>
  <si>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</si>
  <si>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</si>
  <si>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</si>
  <si>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</si>
  <si>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</si>
  <si>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</si>
  <si>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</si>
  <si>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</si>
  <si>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</si>
  <si>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</si>
  <si>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</si>
  <si>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</si>
  <si>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</si>
  <si>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</si>
  <si>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</si>
  <si>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</si>
  <si>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</si>
  <si>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</si>
  <si>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</si>
  <si>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</si>
  <si>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</si>
  <si>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</si>
  <si>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</si>
  <si>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</si>
  <si>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</si>
  <si>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</si>
  <si>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</si>
  <si>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</si>
  <si>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</si>
  <si>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</si>
  <si>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</si>
  <si>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</si>
  <si>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</si>
  <si>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</si>
  <si>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</si>
  <si>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</si>
  <si>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</si>
  <si>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</si>
  <si>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</si>
  <si>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</si>
  <si>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</si>
  <si>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</si>
  <si>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</si>
  <si>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</si>
  <si>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</si>
  <si>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</si>
  <si>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</si>
  <si>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</si>
  <si>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</si>
  <si>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</si>
  <si>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</si>
  <si>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</si>
  <si>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</si>
  <si>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</si>
  <si>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</si>
  <si>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</si>
  <si>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</si>
  <si>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</si>
  <si>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</si>
  <si>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</si>
  <si>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</si>
  <si>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</si>
  <si>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</si>
  <si>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</si>
  <si>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</si>
  <si>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</si>
  <si>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</si>
  <si>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</si>
  <si>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</si>
  <si>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</si>
  <si>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</si>
  <si>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</si>
  <si>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</si>
  <si>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</si>
  <si>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</si>
  <si>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</si>
  <si>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</si>
  <si>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</si>
  <si>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</si>
  <si>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</si>
  <si>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</si>
  <si>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</si>
  <si>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</si>
  <si>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</si>
  <si>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</si>
  <si>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</si>
  <si>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</si>
  <si>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</si>
  <si>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</si>
  <si>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</si>
  <si>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</si>
  <si>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</si>
  <si>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</si>
  <si>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</si>
  <si>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</si>
  <si>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</si>
  <si>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</si>
  <si>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</si>
  <si>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</si>
  <si>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</si>
  <si>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</si>
  <si>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</si>
  <si>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</si>
  <si>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</si>
  <si>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</si>
  <si>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</si>
  <si>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</si>
  <si>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</si>
  <si>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</si>
  <si>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</si>
  <si>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</si>
  <si>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</si>
  <si>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</si>
  <si>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</si>
  <si>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</si>
  <si>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</si>
  <si>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</si>
  <si>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</si>
  <si>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</si>
  <si>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</si>
  <si>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</si>
  <si>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</si>
  <si>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</si>
  <si>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</si>
  <si>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</si>
  <si>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</si>
  <si>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</si>
  <si>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</si>
  <si>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</si>
  <si>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</si>
  <si>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</si>
  <si>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</si>
  <si>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</si>
  <si>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</si>
  <si>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</si>
  <si>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</si>
  <si>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</si>
  <si>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</si>
  <si>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</si>
  <si>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</si>
  <si>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</si>
  <si>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</si>
  <si>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</si>
  <si>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</si>
  <si>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</si>
  <si>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</si>
  <si>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</si>
  <si>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</si>
  <si>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</si>
  <si>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</si>
  <si>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</si>
  <si>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</si>
  <si>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</si>
  <si>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</si>
  <si>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</si>
  <si>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</si>
  <si>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</si>
  <si>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</si>
  <si>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</si>
  <si>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</si>
  <si>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</si>
  <si>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</si>
  <si>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</si>
  <si>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</si>
  <si>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</si>
  <si>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</si>
  <si>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</si>
  <si>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</si>
  <si>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</si>
  <si>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</si>
  <si>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</si>
  <si>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</si>
  <si>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</si>
  <si>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</si>
  <si>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</si>
  <si>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</si>
  <si>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</si>
  <si>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</si>
  <si>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</si>
  <si>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</si>
  <si>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</si>
  <si>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</si>
  <si>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</si>
  <si>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</si>
  <si>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</si>
  <si>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</si>
  <si>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</si>
  <si>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</si>
  <si>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</si>
  <si>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</si>
  <si>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</si>
  <si>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</si>
  <si>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</si>
  <si>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</si>
  <si>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</si>
  <si>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</si>
  <si>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</si>
  <si>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</si>
  <si>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</si>
  <si>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</si>
  <si>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</si>
  <si>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</si>
  <si>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</si>
  <si>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</si>
  <si>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</si>
  <si>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</si>
  <si>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</si>
  <si>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</si>
  <si>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</si>
  <si>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</si>
  <si>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</si>
  <si>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</si>
  <si>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</si>
  <si>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</si>
  <si>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</si>
  <si>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</si>
  <si>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</si>
  <si>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</si>
  <si>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</si>
  <si>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</si>
  <si>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</si>
  <si>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</si>
  <si>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</si>
  <si>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</si>
  <si>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</si>
  <si>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</si>
  <si>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</si>
  <si>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</si>
  <si>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</si>
  <si>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</si>
  <si>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</si>
  <si>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</si>
  <si>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</si>
  <si>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</si>
  <si>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</si>
  <si>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</si>
  <si>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</si>
  <si>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</si>
  <si>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</si>
  <si>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</si>
  <si>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</si>
  <si>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</si>
  <si>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</si>
  <si>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</si>
  <si>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</si>
  <si>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</si>
  <si>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</si>
  <si>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</si>
  <si>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</si>
  <si>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</si>
  <si>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</si>
  <si>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</si>
  <si>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</si>
  <si>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</si>
  <si>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</si>
  <si>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</si>
  <si>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</si>
  <si>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</si>
  <si>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</si>
  <si>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</si>
  <si>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</si>
  <si>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</si>
  <si>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</si>
  <si>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</si>
  <si>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</si>
  <si>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</si>
  <si>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</si>
  <si>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</si>
  <si>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</si>
  <si>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</si>
  <si>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</si>
  <si>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</si>
  <si>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</si>
  <si>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</si>
  <si>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</si>
  <si>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</si>
  <si>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</si>
  <si>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</si>
  <si>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</si>
  <si>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</si>
  <si>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</si>
  <si>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</si>
  <si>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</si>
  <si>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</si>
  <si>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</si>
  <si>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</si>
  <si>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</si>
  <si>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</si>
  <si>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</si>
  <si>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</si>
  <si>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</si>
  <si>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</si>
  <si>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</si>
  <si>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</si>
  <si>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</si>
  <si>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</si>
  <si>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</si>
  <si>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</si>
  <si>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</si>
  <si>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</si>
  <si>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</si>
  <si>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</si>
  <si>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</si>
  <si>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</si>
  <si>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</si>
  <si>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</si>
  <si>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</si>
  <si>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</si>
  <si>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</si>
  <si>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</si>
  <si>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</si>
  <si>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</si>
  <si>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</si>
  <si>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</si>
  <si>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</si>
  <si>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</si>
  <si>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</si>
  <si>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</si>
  <si>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</si>
  <si>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</si>
  <si>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</si>
  <si>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</si>
  <si>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</si>
  <si>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</si>
  <si>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</si>
  <si>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</si>
  <si>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</si>
  <si>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</si>
  <si>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</si>
  <si>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</si>
  <si>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</si>
  <si>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</si>
  <si>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</si>
  <si>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</si>
  <si>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</si>
  <si>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</si>
  <si>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</si>
  <si>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</si>
  <si>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</si>
  <si>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</si>
  <si>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</si>
  <si>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</si>
  <si>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</si>
  <si>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</si>
  <si>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</si>
  <si>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</si>
  <si>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</si>
  <si>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</si>
  <si>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</si>
  <si>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</si>
  <si>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</si>
  <si>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</si>
  <si>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</si>
  <si>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</si>
  <si>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</si>
  <si>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</si>
  <si>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</si>
  <si>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</si>
  <si>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</si>
  <si>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</si>
  <si>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</si>
  <si>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</si>
  <si>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</si>
  <si>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</si>
  <si>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</si>
  <si>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</si>
  <si>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</si>
  <si>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</si>
  <si>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</si>
  <si>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</si>
  <si>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</si>
  <si>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</si>
  <si>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</si>
  <si>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</si>
  <si>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</si>
  <si>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</si>
  <si>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</si>
  <si>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</si>
  <si>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</si>
  <si>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</si>
  <si>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</si>
  <si>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</si>
  <si>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</si>
  <si>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</si>
  <si>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</si>
  <si>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</si>
  <si>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</si>
  <si>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</si>
  <si>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</si>
  <si>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</si>
  <si>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</si>
  <si>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</si>
  <si>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</si>
  <si>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</si>
  <si>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</si>
  <si>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</si>
  <si>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</si>
  <si>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</si>
  <si>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</si>
  <si>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</si>
  <si>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</si>
  <si>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</si>
  <si>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</si>
  <si>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</si>
  <si>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</si>
  <si>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</si>
  <si>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</si>
  <si>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</si>
  <si>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</si>
  <si>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</si>
  <si>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</si>
  <si>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</si>
  <si>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</si>
  <si>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</si>
  <si>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</si>
  <si>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</si>
  <si>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</si>
  <si>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</si>
  <si>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</si>
  <si>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</si>
  <si>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</si>
  <si>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</si>
  <si>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</si>
  <si>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</si>
  <si>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</si>
  <si>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</si>
  <si>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</si>
  <si>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</si>
  <si>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</si>
  <si>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</si>
  <si>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</si>
  <si>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</si>
  <si>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</si>
  <si>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</si>
  <si>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</si>
  <si>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</si>
  <si>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</si>
  <si>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</si>
  <si>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</si>
  <si>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</si>
  <si>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</si>
  <si>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</si>
  <si>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</si>
  <si>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</si>
  <si>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</si>
  <si>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</si>
  <si>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</si>
  <si>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</si>
  <si>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</si>
  <si>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</si>
  <si>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</si>
  <si>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</si>
  <si>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</si>
  <si>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</si>
  <si>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</si>
  <si>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</si>
  <si>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</si>
  <si>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</si>
  <si>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</si>
  <si>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</si>
  <si>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</si>
  <si>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</si>
  <si>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</si>
  <si>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</si>
  <si>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</si>
  <si>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</si>
  <si>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</si>
  <si>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</si>
  <si>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</si>
  <si>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</si>
  <si>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</si>
  <si>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</si>
  <si>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</si>
  <si>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</si>
  <si>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</si>
  <si>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</si>
  <si>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</si>
  <si>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</si>
  <si>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</si>
  <si>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</si>
  <si>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</si>
  <si>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</si>
  <si>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</si>
  <si>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</si>
  <si>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</si>
  <si>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</si>
  <si>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</si>
  <si>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</si>
  <si>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</si>
  <si>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</si>
  <si>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</si>
  <si>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</si>
  <si>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</si>
  <si>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</si>
  <si>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</si>
  <si>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</si>
  <si>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</si>
  <si>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</si>
  <si>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</si>
  <si>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</si>
  <si>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</si>
  <si>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</si>
  <si>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</si>
  <si>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</si>
  <si>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</si>
  <si>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</si>
  <si>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</si>
  <si>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</si>
  <si>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</si>
  <si>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</si>
  <si>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</si>
  <si>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</si>
  <si>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</si>
  <si>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</si>
  <si>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</si>
  <si>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</si>
  <si>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</si>
  <si>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</si>
  <si>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</si>
  <si>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</si>
  <si>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</si>
  <si>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</si>
  <si>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</si>
  <si>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</si>
  <si>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</si>
  <si>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</si>
  <si>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</si>
  <si>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</si>
  <si>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</si>
  <si>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</si>
  <si>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</si>
  <si>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</si>
  <si>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</si>
  <si>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</si>
  <si>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</si>
  <si>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</si>
  <si>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</si>
  <si>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</si>
  <si>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</si>
  <si>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</si>
  <si>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</si>
  <si>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</si>
  <si>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</si>
  <si>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</si>
  <si>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</si>
  <si>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</si>
  <si>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</si>
  <si>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</si>
  <si>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</si>
  <si>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</si>
  <si>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</si>
  <si>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</si>
  <si>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</si>
  <si>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</si>
  <si>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</si>
  <si>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</si>
  <si>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</si>
  <si>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</si>
  <si>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</si>
  <si>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</si>
  <si>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</si>
  <si>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</si>
  <si>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</si>
  <si>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</si>
  <si>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</si>
  <si>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</si>
  <si>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</si>
  <si>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</si>
  <si>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</si>
  <si>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</si>
  <si>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</si>
  <si>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</si>
  <si>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</si>
  <si>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</si>
  <si>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</si>
  <si>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</si>
  <si>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</si>
  <si>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</si>
  <si>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</si>
  <si>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</si>
  <si>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</si>
  <si>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</si>
  <si>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</si>
  <si>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</si>
  <si>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</si>
  <si>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</si>
  <si>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</si>
  <si>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</si>
  <si>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</si>
  <si>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</si>
  <si>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</si>
  <si>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</si>
  <si>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</si>
  <si>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</si>
  <si>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</si>
  <si>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</si>
  <si>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</si>
  <si>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</si>
  <si>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</si>
  <si>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</si>
  <si>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</si>
  <si>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</si>
  <si>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</si>
  <si>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</si>
  <si>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</si>
  <si>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</si>
  <si>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</si>
  <si>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</si>
  <si>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</si>
  <si>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</si>
  <si>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</si>
  <si>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</si>
  <si>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</si>
  <si>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</si>
  <si>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</si>
  <si>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</si>
  <si>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</si>
  <si>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</si>
  <si>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</si>
  <si>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</si>
  <si>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</si>
  <si>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</si>
  <si>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</si>
  <si>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</si>
  <si>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</si>
  <si>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</si>
  <si>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</si>
  <si>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</si>
  <si>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</si>
  <si>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</si>
  <si>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</si>
  <si>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</si>
  <si>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</si>
  <si>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</si>
  <si>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</si>
  <si>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</si>
  <si>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Reporting Date: 28/10/2025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</si>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</sst>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60" zoomScaleNormal="60"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ht="30" x14ac:dyDescent="0.25">
      <c r="A15" s="22" t="s">
        <v>32</v>
      </c>
      <c r="B15" s="36" t="s">
        <v>33</v>
      </c>
      <c r="C15" s="22" t="s">
        <v>2971</v>
      </c>
      <c r="E15" s="28"/>
      <c r="F15" s="28"/>
      <c r="H15" s="20"/>
      <c r="L15" s="20"/>
      <c r="M15" s="20"/>
    </row>
    <row r="16" spans="1:13" ht="30"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45930</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46616.833987999998</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0.1567587891578946</v>
      </c>
      <c r="E45" s="92"/>
      <c r="F45" s="137">
        <v>7.0000000000000007E-2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8616.8339879999985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46616.833987999998</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46616.833987999998</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14.77</v>
      </c>
      <c r="D66" s="97">
        <v>8.8472418575563445</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92.736295999999996</v>
      </c>
      <c r="D70" s="93" t="s">
        <v>755</v>
      </c>
      <c r="E70" s="18"/>
      <c r="F70" s="181">
        <f t="shared" ref="F70:F76" si="1">IF($C$77=0,0,IF(C70="","",C70/$C$77))</f>
        <v>1.9893306360067257E-3</v>
      </c>
      <c r="G70" s="99" t="s">
        <v>755</v>
      </c>
      <c r="H70" s="20"/>
      <c r="L70" s="20"/>
      <c r="M70" s="20"/>
      <c r="N70" s="51"/>
    </row>
    <row r="71" spans="1:14" x14ac:dyDescent="0.25">
      <c r="A71" s="22" t="s">
        <v>103</v>
      </c>
      <c r="B71" s="18" t="s">
        <v>964</v>
      </c>
      <c r="C71" s="93">
        <v>150.12029999999999</v>
      </c>
      <c r="D71" s="93" t="s">
        <v>755</v>
      </c>
      <c r="E71" s="18"/>
      <c r="F71" s="181">
        <f t="shared" si="1"/>
        <v>3.2203023493252358E-3</v>
      </c>
      <c r="G71" s="99" t="s">
        <v>755</v>
      </c>
      <c r="H71" s="20"/>
      <c r="L71" s="20"/>
      <c r="M71" s="20"/>
      <c r="N71" s="51"/>
    </row>
    <row r="72" spans="1:14" x14ac:dyDescent="0.25">
      <c r="A72" s="22" t="s">
        <v>104</v>
      </c>
      <c r="B72" s="18" t="s">
        <v>965</v>
      </c>
      <c r="C72" s="93">
        <v>198.65961799999999</v>
      </c>
      <c r="D72" s="93" t="s">
        <v>755</v>
      </c>
      <c r="E72" s="18"/>
      <c r="F72" s="181">
        <f t="shared" si="1"/>
        <v>4.261542473346069E-3</v>
      </c>
      <c r="G72" s="99" t="s">
        <v>755</v>
      </c>
      <c r="H72" s="20"/>
      <c r="L72" s="20"/>
      <c r="M72" s="20"/>
      <c r="N72" s="51"/>
    </row>
    <row r="73" spans="1:14" x14ac:dyDescent="0.25">
      <c r="A73" s="22" t="s">
        <v>105</v>
      </c>
      <c r="B73" s="18" t="s">
        <v>966</v>
      </c>
      <c r="C73" s="93">
        <v>330.60624000000001</v>
      </c>
      <c r="D73" s="93" t="s">
        <v>755</v>
      </c>
      <c r="E73" s="18"/>
      <c r="F73" s="181">
        <f t="shared" si="1"/>
        <v>7.0919925644538605E-3</v>
      </c>
      <c r="G73" s="99" t="s">
        <v>755</v>
      </c>
      <c r="H73" s="20"/>
      <c r="L73" s="20"/>
      <c r="M73" s="20"/>
      <c r="N73" s="51"/>
    </row>
    <row r="74" spans="1:14" x14ac:dyDescent="0.25">
      <c r="A74" s="22" t="s">
        <v>106</v>
      </c>
      <c r="B74" s="18" t="s">
        <v>967</v>
      </c>
      <c r="C74" s="93">
        <v>304.57590299999998</v>
      </c>
      <c r="D74" s="93" t="s">
        <v>755</v>
      </c>
      <c r="E74" s="18"/>
      <c r="F74" s="181">
        <f t="shared" si="1"/>
        <v>6.5336033566330146E-3</v>
      </c>
      <c r="G74" s="99" t="s">
        <v>755</v>
      </c>
      <c r="H74" s="20"/>
      <c r="L74" s="20"/>
      <c r="M74" s="20"/>
      <c r="N74" s="51"/>
    </row>
    <row r="75" spans="1:14" x14ac:dyDescent="0.25">
      <c r="A75" s="22" t="s">
        <v>107</v>
      </c>
      <c r="B75" s="18" t="s">
        <v>968</v>
      </c>
      <c r="C75" s="93">
        <v>3273.5083800000002</v>
      </c>
      <c r="D75" s="93" t="s">
        <v>755</v>
      </c>
      <c r="E75" s="18"/>
      <c r="F75" s="181">
        <f t="shared" si="1"/>
        <v>7.0221593792777176E-2</v>
      </c>
      <c r="G75" s="99" t="s">
        <v>755</v>
      </c>
      <c r="H75" s="20"/>
      <c r="L75" s="20"/>
      <c r="M75" s="20"/>
      <c r="N75" s="51"/>
    </row>
    <row r="76" spans="1:14" x14ac:dyDescent="0.25">
      <c r="A76" s="22" t="s">
        <v>108</v>
      </c>
      <c r="B76" s="18" t="s">
        <v>969</v>
      </c>
      <c r="C76" s="93">
        <v>42266.627247999997</v>
      </c>
      <c r="D76" s="93" t="s">
        <v>755</v>
      </c>
      <c r="E76" s="18"/>
      <c r="F76" s="181">
        <f t="shared" si="1"/>
        <v>0.90668163482745789</v>
      </c>
      <c r="G76" s="99" t="s">
        <v>755</v>
      </c>
      <c r="H76" s="20"/>
      <c r="L76" s="20"/>
      <c r="M76" s="20"/>
      <c r="N76" s="51"/>
    </row>
    <row r="77" spans="1:14" x14ac:dyDescent="0.25">
      <c r="A77" s="22" t="s">
        <v>109</v>
      </c>
      <c r="B77" s="54" t="s">
        <v>88</v>
      </c>
      <c r="C77" s="95">
        <f>SUM(C70:C76)</f>
        <v>46616.833984999997</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36.526266999999997</v>
      </c>
      <c r="D79" s="95" t="s">
        <v>755</v>
      </c>
      <c r="E79" s="39"/>
      <c r="F79" s="99">
        <f>IF($C$77=0,"",IF(C79="","",C79/$C$77))</f>
        <v>7.8354242185887479E-4</v>
      </c>
      <c r="G79" s="99" t="s">
        <v>755</v>
      </c>
      <c r="H79" s="20"/>
      <c r="L79" s="20"/>
      <c r="M79" s="20"/>
      <c r="N79" s="51"/>
    </row>
    <row r="80" spans="1:14" hidden="1" outlineLevel="1" x14ac:dyDescent="0.25">
      <c r="A80" s="22" t="s">
        <v>114</v>
      </c>
      <c r="B80" s="55" t="s">
        <v>115</v>
      </c>
      <c r="C80" s="95">
        <v>56.210028999999999</v>
      </c>
      <c r="D80" s="95" t="s">
        <v>755</v>
      </c>
      <c r="E80" s="39"/>
      <c r="F80" s="99">
        <f>IF($C$77=0,"",IF(C80="","",C80/$C$77))</f>
        <v>1.2057882141478511E-3</v>
      </c>
      <c r="G80" s="99" t="s">
        <v>755</v>
      </c>
      <c r="H80" s="20"/>
      <c r="L80" s="20"/>
      <c r="M80" s="20"/>
      <c r="N80" s="51"/>
    </row>
    <row r="81" spans="1:14" hidden="1" outlineLevel="1" x14ac:dyDescent="0.25">
      <c r="A81" s="22" t="s">
        <v>116</v>
      </c>
      <c r="B81" s="55" t="s">
        <v>117</v>
      </c>
      <c r="C81" s="95">
        <v>64.402782000000002</v>
      </c>
      <c r="D81" s="95" t="s">
        <v>755</v>
      </c>
      <c r="E81" s="39"/>
      <c r="F81" s="99">
        <f>IF($C$77=0,"",IF(C81="","",C81/$C$77))</f>
        <v>1.3815348768799491E-3</v>
      </c>
      <c r="G81" s="99" t="s">
        <v>755</v>
      </c>
      <c r="H81" s="20"/>
      <c r="L81" s="20"/>
      <c r="M81" s="20"/>
      <c r="N81" s="51"/>
    </row>
    <row r="82" spans="1:14" hidden="1" outlineLevel="1" x14ac:dyDescent="0.25">
      <c r="A82" s="22" t="s">
        <v>118</v>
      </c>
      <c r="B82" s="55" t="s">
        <v>119</v>
      </c>
      <c r="C82" s="95">
        <v>85.717517000000001</v>
      </c>
      <c r="D82" s="95" t="s">
        <v>755</v>
      </c>
      <c r="E82" s="39"/>
      <c r="F82" s="99">
        <f>IF($C$77=0,"",IF(C82="","",C82/$C$77))</f>
        <v>1.8387674509938088E-3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6.7587000000000002</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25">
      <c r="A94" s="22" t="s">
        <v>131</v>
      </c>
      <c r="B94" s="18" t="s">
        <v>964</v>
      </c>
      <c r="C94" s="93">
        <v>0</v>
      </c>
      <c r="D94" s="93" t="s">
        <v>755</v>
      </c>
      <c r="E94" s="18"/>
      <c r="F94" s="99">
        <f t="shared" si="2"/>
        <v>0</v>
      </c>
      <c r="G94" s="99" t="s">
        <v>755</v>
      </c>
      <c r="H94" s="20"/>
      <c r="L94" s="20"/>
      <c r="M94" s="20"/>
      <c r="N94" s="51"/>
    </row>
    <row r="95" spans="1:14" x14ac:dyDescent="0.25">
      <c r="A95" s="22" t="s">
        <v>132</v>
      </c>
      <c r="B95" s="18" t="s">
        <v>965</v>
      </c>
      <c r="C95" s="93">
        <v>4000</v>
      </c>
      <c r="D95" s="93" t="s">
        <v>755</v>
      </c>
      <c r="E95" s="18"/>
      <c r="F95" s="99">
        <f t="shared" si="2"/>
        <v>0.10526315789473684</v>
      </c>
      <c r="G95" s="99" t="s">
        <v>755</v>
      </c>
      <c r="H95" s="20"/>
      <c r="L95" s="20"/>
      <c r="M95" s="20"/>
      <c r="N95" s="51"/>
    </row>
    <row r="96" spans="1:14" x14ac:dyDescent="0.25">
      <c r="A96" s="22" t="s">
        <v>133</v>
      </c>
      <c r="B96" s="18" t="s">
        <v>966</v>
      </c>
      <c r="C96" s="93">
        <v>6000</v>
      </c>
      <c r="D96" s="93" t="s">
        <v>755</v>
      </c>
      <c r="E96" s="18"/>
      <c r="F96" s="99">
        <f t="shared" si="2"/>
        <v>0.15789473684210525</v>
      </c>
      <c r="G96" s="99" t="s">
        <v>755</v>
      </c>
      <c r="H96" s="20"/>
      <c r="L96" s="20"/>
      <c r="M96" s="20"/>
      <c r="N96" s="51"/>
    </row>
    <row r="97" spans="1:14" x14ac:dyDescent="0.25">
      <c r="A97" s="22" t="s">
        <v>134</v>
      </c>
      <c r="B97" s="18" t="s">
        <v>967</v>
      </c>
      <c r="C97" s="93">
        <v>2000</v>
      </c>
      <c r="D97" s="93" t="s">
        <v>755</v>
      </c>
      <c r="E97" s="18"/>
      <c r="F97" s="99">
        <f t="shared" si="2"/>
        <v>5.2631578947368418E-2</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10000</v>
      </c>
      <c r="D99" s="93" t="s">
        <v>755</v>
      </c>
      <c r="E99" s="18"/>
      <c r="F99" s="99">
        <f t="shared" si="2"/>
        <v>0.26315789473684209</v>
      </c>
      <c r="G99" s="99" t="s">
        <v>755</v>
      </c>
      <c r="H99" s="20"/>
      <c r="L99" s="20"/>
      <c r="M99" s="20"/>
    </row>
    <row r="100" spans="1:14" x14ac:dyDescent="0.25">
      <c r="A100" s="22" t="s">
        <v>137</v>
      </c>
      <c r="B100" s="54" t="s">
        <v>88</v>
      </c>
      <c r="C100" s="95">
        <f>SUM(C93:C99)</f>
        <v>38000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c r="D102" s="95" t="s">
        <v>755</v>
      </c>
      <c r="E102" s="39"/>
      <c r="F102" s="99" t="str">
        <f>IF($C$100=0,"",IF(C102="","",IF(C102="","",C102/$C$100)))</f>
        <v/>
      </c>
      <c r="G102" s="99" t="s">
        <v>755</v>
      </c>
      <c r="H102" s="20"/>
      <c r="L102" s="20"/>
      <c r="M102" s="20"/>
    </row>
    <row r="103" spans="1:14" hidden="1" outlineLevel="1" x14ac:dyDescent="0.25">
      <c r="A103" s="22" t="s">
        <v>140</v>
      </c>
      <c r="B103" s="55" t="s">
        <v>115</v>
      </c>
      <c r="C103" s="95">
        <v>6000</v>
      </c>
      <c r="D103" s="95" t="s">
        <v>755</v>
      </c>
      <c r="E103" s="39"/>
      <c r="F103" s="99">
        <f>IF($C$100=0,"",IF(C103="","",IF(C103="","",C103/$C$100)))</f>
        <v>0.15789473684210525</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c r="D105" s="95" t="s">
        <v>755</v>
      </c>
      <c r="E105" s="39"/>
      <c r="F105" s="99" t="str">
        <f>IF($C$100=0,"",IF(C105="","",IF(C105="","",C105/$C$100)))</f>
        <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46616.834000000003</v>
      </c>
      <c r="D112" s="93">
        <v>46616.834000000003</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46616.834000000003</v>
      </c>
      <c r="D131" s="93">
        <f>SUM(D112:D130)</f>
        <v>46616.834000000003</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60" zoomScaleNormal="60" workbookViewId="0">
      <selection activeCell="C57" sqref="C57"/>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46616.833988639999</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46616.833988639999</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229941</v>
      </c>
      <c r="D28" s="94" t="str">
        <f>IF(C28="","","ND2")</f>
        <v>ND2</v>
      </c>
      <c r="F28" s="94">
        <f>IF(C28=0,"",IF(C28="","",C28))</f>
        <v>229941</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4.2000000000000002E-4</v>
      </c>
      <c r="D36" s="90" t="str">
        <f>IF(C36="","","ND2")</f>
        <v>ND2</v>
      </c>
      <c r="E36" s="107"/>
      <c r="F36" s="137">
        <f>IF(C36=0,"",C36)</f>
        <v>4.2000000000000002E-4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1</v>
      </c>
      <c r="D99" s="136" t="str">
        <f t="shared" ref="D99:D112" si="1">IF(C99="","","ND2")</f>
        <v>ND2</v>
      </c>
      <c r="E99" s="136"/>
      <c r="F99" s="136">
        <f t="shared" ref="F99:F112" si="2">IF(C99="","",C99)</f>
        <v>1</v>
      </c>
      <c r="G99" s="22"/>
    </row>
    <row r="100" spans="1:7" x14ac:dyDescent="0.25">
      <c r="A100" s="22" t="s">
        <v>519</v>
      </c>
      <c r="B100" s="39" t="s">
        <v>2992</v>
      </c>
      <c r="C100" s="90">
        <v>2.1868470000000001E-2</v>
      </c>
      <c r="D100" s="90" t="str">
        <f t="shared" si="1"/>
        <v>ND2</v>
      </c>
      <c r="E100" s="90"/>
      <c r="F100" s="90">
        <f t="shared" si="2"/>
        <v>2.1868470000000001E-2</v>
      </c>
      <c r="G100" s="22"/>
    </row>
    <row r="101" spans="1:7" x14ac:dyDescent="0.25">
      <c r="A101" s="22" t="s">
        <v>520</v>
      </c>
      <c r="B101" s="39" t="s">
        <v>2993</v>
      </c>
      <c r="C101" s="90">
        <v>3.2013809999999997E-2</v>
      </c>
      <c r="D101" s="90" t="str">
        <f t="shared" si="1"/>
        <v>ND2</v>
      </c>
      <c r="E101" s="90"/>
      <c r="F101" s="90">
        <f t="shared" si="2"/>
        <v>3.2013809999999997E-2</v>
      </c>
      <c r="G101" s="22"/>
    </row>
    <row r="102" spans="1:7" x14ac:dyDescent="0.25">
      <c r="A102" s="22" t="s">
        <v>521</v>
      </c>
      <c r="B102" s="39" t="s">
        <v>2994</v>
      </c>
      <c r="C102" s="90">
        <v>2.5080470000000001E-2</v>
      </c>
      <c r="D102" s="90" t="str">
        <f t="shared" si="1"/>
        <v>ND2</v>
      </c>
      <c r="E102" s="90"/>
      <c r="F102" s="90">
        <f t="shared" si="2"/>
        <v>2.5080470000000001E-2</v>
      </c>
      <c r="G102" s="22"/>
    </row>
    <row r="103" spans="1:7" x14ac:dyDescent="0.25">
      <c r="A103" s="22" t="s">
        <v>522</v>
      </c>
      <c r="B103" s="39" t="s">
        <v>2995</v>
      </c>
      <c r="C103" s="90">
        <v>9.9045279999999999E-2</v>
      </c>
      <c r="D103" s="90" t="str">
        <f t="shared" si="1"/>
        <v>ND2</v>
      </c>
      <c r="E103" s="90"/>
      <c r="F103" s="90">
        <f t="shared" si="2"/>
        <v>9.9045279999999999E-2</v>
      </c>
      <c r="G103" s="22"/>
    </row>
    <row r="104" spans="1:7" x14ac:dyDescent="0.25">
      <c r="A104" s="22" t="s">
        <v>523</v>
      </c>
      <c r="B104" s="39" t="s">
        <v>2996</v>
      </c>
      <c r="C104" s="90">
        <v>2.516846E-2</v>
      </c>
      <c r="D104" s="90" t="str">
        <f t="shared" si="1"/>
        <v>ND2</v>
      </c>
      <c r="E104" s="90"/>
      <c r="F104" s="90">
        <f t="shared" si="2"/>
        <v>2.516846E-2</v>
      </c>
      <c r="G104" s="22"/>
    </row>
    <row r="105" spans="1:7" x14ac:dyDescent="0.25">
      <c r="A105" s="22" t="s">
        <v>524</v>
      </c>
      <c r="B105" s="39" t="s">
        <v>2997</v>
      </c>
      <c r="C105" s="90">
        <v>4.0857360000000002E-2</v>
      </c>
      <c r="D105" s="90" t="str">
        <f t="shared" si="1"/>
        <v>ND2</v>
      </c>
      <c r="E105" s="90"/>
      <c r="F105" s="90">
        <f t="shared" si="2"/>
        <v>4.0857360000000002E-2</v>
      </c>
      <c r="G105" s="22"/>
    </row>
    <row r="106" spans="1:7" x14ac:dyDescent="0.25">
      <c r="A106" s="22" t="s">
        <v>525</v>
      </c>
      <c r="B106" s="39" t="s">
        <v>2998</v>
      </c>
      <c r="C106" s="90">
        <v>0.13661619999999999</v>
      </c>
      <c r="D106" s="90" t="str">
        <f t="shared" si="1"/>
        <v>ND2</v>
      </c>
      <c r="E106" s="90"/>
      <c r="F106" s="90">
        <f t="shared" si="2"/>
        <v>0.13661619999999999</v>
      </c>
      <c r="G106" s="22"/>
    </row>
    <row r="107" spans="1:7" x14ac:dyDescent="0.25">
      <c r="A107" s="22" t="s">
        <v>526</v>
      </c>
      <c r="B107" s="39" t="s">
        <v>2999</v>
      </c>
      <c r="C107" s="90">
        <v>0.23453822999999999</v>
      </c>
      <c r="D107" s="90" t="str">
        <f t="shared" si="1"/>
        <v>ND2</v>
      </c>
      <c r="E107" s="90"/>
      <c r="F107" s="90">
        <f t="shared" si="2"/>
        <v>0.23453822999999999</v>
      </c>
      <c r="G107" s="22"/>
    </row>
    <row r="108" spans="1:7" x14ac:dyDescent="0.25">
      <c r="A108" s="22" t="s">
        <v>527</v>
      </c>
      <c r="B108" s="39" t="s">
        <v>3000</v>
      </c>
      <c r="C108" s="90">
        <v>4.7883000000000002E-2</v>
      </c>
      <c r="D108" s="90" t="str">
        <f t="shared" si="1"/>
        <v>ND2</v>
      </c>
      <c r="E108" s="90"/>
      <c r="F108" s="90">
        <f t="shared" si="2"/>
        <v>4.7883000000000002E-2</v>
      </c>
      <c r="G108" s="22"/>
    </row>
    <row r="109" spans="1:7" x14ac:dyDescent="0.25">
      <c r="A109" s="22" t="s">
        <v>528</v>
      </c>
      <c r="B109" s="39" t="s">
        <v>3001</v>
      </c>
      <c r="C109" s="90">
        <v>8.6799570000000006E-2</v>
      </c>
      <c r="D109" s="90" t="str">
        <f t="shared" si="1"/>
        <v>ND2</v>
      </c>
      <c r="E109" s="90"/>
      <c r="F109" s="90">
        <f t="shared" si="2"/>
        <v>8.6799570000000006E-2</v>
      </c>
      <c r="G109" s="22"/>
    </row>
    <row r="110" spans="1:7" x14ac:dyDescent="0.25">
      <c r="A110" s="22" t="s">
        <v>529</v>
      </c>
      <c r="B110" s="39" t="s">
        <v>3002</v>
      </c>
      <c r="C110" s="90">
        <v>1.6094580000000001E-2</v>
      </c>
      <c r="D110" s="90" t="str">
        <f t="shared" si="1"/>
        <v>ND2</v>
      </c>
      <c r="E110" s="90"/>
      <c r="F110" s="90">
        <f t="shared" si="2"/>
        <v>1.6094580000000001E-2</v>
      </c>
      <c r="G110" s="22"/>
    </row>
    <row r="111" spans="1:7" x14ac:dyDescent="0.25">
      <c r="A111" s="22" t="s">
        <v>530</v>
      </c>
      <c r="B111" s="39" t="s">
        <v>3003</v>
      </c>
      <c r="C111" s="90">
        <v>0.23403457</v>
      </c>
      <c r="D111" s="90" t="str">
        <f t="shared" si="1"/>
        <v>ND2</v>
      </c>
      <c r="E111" s="90"/>
      <c r="F111" s="90">
        <f t="shared" si="2"/>
        <v>0.23403457</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0.99088542000000002</v>
      </c>
      <c r="D150" s="90" t="str">
        <f>IF(C150="","","ND2")</f>
        <v>ND2</v>
      </c>
      <c r="E150" s="91"/>
      <c r="F150" s="90">
        <f>IF(C150="","",C150)</f>
        <v>0.99088542000000002</v>
      </c>
    </row>
    <row r="151" spans="1:7" x14ac:dyDescent="0.25">
      <c r="A151" s="22" t="s">
        <v>552</v>
      </c>
      <c r="B151" s="22" t="s">
        <v>3006</v>
      </c>
      <c r="C151" s="90">
        <v>9.1145800000000006E-3</v>
      </c>
      <c r="D151" s="90" t="str">
        <f>IF(C151="","","ND2")</f>
        <v>ND2</v>
      </c>
      <c r="E151" s="91"/>
      <c r="F151" s="90">
        <f>IF(C151="","",C151)</f>
        <v>9.1145800000000006E-3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0.38990378999999997</v>
      </c>
      <c r="D160" s="137" t="str">
        <f>IF(C160="","","ND2")</f>
        <v>ND2</v>
      </c>
      <c r="E160" s="91"/>
      <c r="F160" s="137">
        <f>IF(C160="","",C160)</f>
        <v>0.38990378999999997</v>
      </c>
    </row>
    <row r="161" spans="1:7" x14ac:dyDescent="0.25">
      <c r="A161" s="22" t="s">
        <v>564</v>
      </c>
      <c r="B161" s="107" t="s">
        <v>565</v>
      </c>
      <c r="C161" s="137">
        <v>0.56919056999999995</v>
      </c>
      <c r="D161" s="137" t="str">
        <f>IF(C161="","","ND2")</f>
        <v>ND2</v>
      </c>
      <c r="E161" s="91"/>
      <c r="F161" s="137">
        <f>IF(C161="","",C161)</f>
        <v>0.56919056999999995</v>
      </c>
    </row>
    <row r="162" spans="1:7" x14ac:dyDescent="0.25">
      <c r="A162" s="22" t="s">
        <v>566</v>
      </c>
      <c r="B162" s="107" t="s">
        <v>86</v>
      </c>
      <c r="C162" s="137">
        <v>4.090564E-2</v>
      </c>
      <c r="D162" s="137" t="str">
        <f>IF(C162="","","ND2")</f>
        <v>ND2</v>
      </c>
      <c r="E162" s="91"/>
      <c r="F162" s="137">
        <f>IF(C162="","",C162)</f>
        <v>4.090564E-2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3.7549890000000002E-2</v>
      </c>
      <c r="D170" s="90" t="str">
        <f>IF(C170="","","ND2")</f>
        <v>ND2</v>
      </c>
      <c r="E170" s="91"/>
      <c r="F170" s="90">
        <f>IF(C170="","",C170)</f>
        <v>3.7549890000000002E-2</v>
      </c>
    </row>
    <row r="171" spans="1:7" x14ac:dyDescent="0.25">
      <c r="A171" s="22" t="s">
        <v>576</v>
      </c>
      <c r="B171" s="18" t="s">
        <v>3008</v>
      </c>
      <c r="C171" s="90">
        <v>2.5041040000000001E-2</v>
      </c>
      <c r="D171" s="90" t="str">
        <f>IF(C171="","","ND2")</f>
        <v>ND2</v>
      </c>
      <c r="E171" s="91"/>
      <c r="F171" s="90">
        <f>IF(C171="","",C171)</f>
        <v>2.5041040000000001E-2</v>
      </c>
    </row>
    <row r="172" spans="1:7" x14ac:dyDescent="0.25">
      <c r="A172" s="22" t="s">
        <v>577</v>
      </c>
      <c r="B172" s="18" t="s">
        <v>3009</v>
      </c>
      <c r="C172" s="90">
        <v>2.2115760000000002E-2</v>
      </c>
      <c r="D172" s="90" t="str">
        <f>IF(C172="","","ND2")</f>
        <v>ND2</v>
      </c>
      <c r="E172" s="90"/>
      <c r="F172" s="90">
        <f>IF(C172="","",C172)</f>
        <v>2.2115760000000002E-2</v>
      </c>
    </row>
    <row r="173" spans="1:7" x14ac:dyDescent="0.25">
      <c r="A173" s="22" t="s">
        <v>578</v>
      </c>
      <c r="B173" s="18" t="s">
        <v>3010</v>
      </c>
      <c r="C173" s="90">
        <v>0.35348417999999998</v>
      </c>
      <c r="D173" s="90" t="str">
        <f>IF(C173="","","ND2")</f>
        <v>ND2</v>
      </c>
      <c r="E173" s="90"/>
      <c r="F173" s="90">
        <f>IF(C173="","",C173)</f>
        <v>0.35348417999999998</v>
      </c>
    </row>
    <row r="174" spans="1:7" x14ac:dyDescent="0.25">
      <c r="A174" s="22" t="s">
        <v>579</v>
      </c>
      <c r="B174" s="18" t="s">
        <v>1511</v>
      </c>
      <c r="C174" s="90">
        <v>0.56180912999999999</v>
      </c>
      <c r="D174" s="90" t="str">
        <f>IF(C174="","","ND2")</f>
        <v>ND2</v>
      </c>
      <c r="E174" s="90"/>
      <c r="F174" s="90">
        <f>IF(C174="","",C174)</f>
        <v>0.56180912999999999</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202.73389255783005</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93.707472249999995</v>
      </c>
      <c r="D190" s="94">
        <v>6326</v>
      </c>
      <c r="E190" s="36"/>
      <c r="F190" s="99">
        <f t="shared" ref="F190:F213" si="3">IF($C$214=0,"",IF(C190="","",C190/$C$214))</f>
        <v>2.0101638020470331E-3</v>
      </c>
      <c r="G190" s="99">
        <f t="shared" ref="G190:G213" si="4">IF($D$214=0,"",IF(D190="","",D190/$D$214))</f>
        <v>2.7511405099569019E-2</v>
      </c>
    </row>
    <row r="191" spans="1:7" x14ac:dyDescent="0.25">
      <c r="A191" s="22" t="s">
        <v>598</v>
      </c>
      <c r="B191" s="39" t="s">
        <v>3013</v>
      </c>
      <c r="C191" s="93">
        <v>444.11535921000001</v>
      </c>
      <c r="D191" s="94">
        <v>11377</v>
      </c>
      <c r="E191" s="36"/>
      <c r="F191" s="99">
        <f t="shared" si="3"/>
        <v>9.5269309648575804E-3</v>
      </c>
      <c r="G191" s="99">
        <f t="shared" si="4"/>
        <v>4.9477909550710832E-2</v>
      </c>
    </row>
    <row r="192" spans="1:7" x14ac:dyDescent="0.25">
      <c r="A192" s="22" t="s">
        <v>599</v>
      </c>
      <c r="B192" s="39" t="s">
        <v>3014</v>
      </c>
      <c r="C192" s="93">
        <v>904.69904735</v>
      </c>
      <c r="D192" s="94">
        <v>14259</v>
      </c>
      <c r="E192" s="36"/>
      <c r="F192" s="99">
        <f t="shared" si="3"/>
        <v>1.9407131929432712E-2</v>
      </c>
      <c r="G192" s="99">
        <f t="shared" si="4"/>
        <v>6.2011559486998838E-2</v>
      </c>
    </row>
    <row r="193" spans="1:7" x14ac:dyDescent="0.25">
      <c r="A193" s="22" t="s">
        <v>600</v>
      </c>
      <c r="B193" s="39" t="s">
        <v>3015</v>
      </c>
      <c r="C193" s="93">
        <v>1759.3933229100001</v>
      </c>
      <c r="D193" s="94">
        <v>19802</v>
      </c>
      <c r="E193" s="36"/>
      <c r="F193" s="99">
        <f t="shared" si="3"/>
        <v>3.7741587584835631E-2</v>
      </c>
      <c r="G193" s="99">
        <f t="shared" si="4"/>
        <v>8.61177432471808E-2</v>
      </c>
    </row>
    <row r="194" spans="1:7" x14ac:dyDescent="0.25">
      <c r="A194" s="22" t="s">
        <v>601</v>
      </c>
      <c r="B194" s="39" t="s">
        <v>3016</v>
      </c>
      <c r="C194" s="93">
        <v>6037.6675836699997</v>
      </c>
      <c r="D194" s="94">
        <v>47895</v>
      </c>
      <c r="E194" s="36"/>
      <c r="F194" s="99">
        <f t="shared" si="3"/>
        <v>0.12951689480116363</v>
      </c>
      <c r="G194" s="99">
        <f t="shared" si="4"/>
        <v>0.20829256200503607</v>
      </c>
    </row>
    <row r="195" spans="1:7" x14ac:dyDescent="0.25">
      <c r="A195" s="22" t="s">
        <v>602</v>
      </c>
      <c r="B195" s="39" t="s">
        <v>3017</v>
      </c>
      <c r="C195" s="93">
        <v>7660.9709808899997</v>
      </c>
      <c r="D195" s="94">
        <v>43921</v>
      </c>
      <c r="E195" s="36"/>
      <c r="F195" s="99">
        <f t="shared" si="3"/>
        <v>0.16433915230615806</v>
      </c>
      <c r="G195" s="99">
        <f t="shared" si="4"/>
        <v>0.19100986774868337</v>
      </c>
    </row>
    <row r="196" spans="1:7" x14ac:dyDescent="0.25">
      <c r="A196" s="22" t="s">
        <v>603</v>
      </c>
      <c r="B196" s="39" t="s">
        <v>3018</v>
      </c>
      <c r="C196" s="93">
        <v>6504.17675323</v>
      </c>
      <c r="D196" s="94">
        <v>29085</v>
      </c>
      <c r="E196" s="36"/>
      <c r="F196" s="99">
        <f t="shared" si="3"/>
        <v>0.13952420610149097</v>
      </c>
      <c r="G196" s="99">
        <f t="shared" si="4"/>
        <v>0.12648896890941588</v>
      </c>
    </row>
    <row r="197" spans="1:7" x14ac:dyDescent="0.25">
      <c r="A197" s="22" t="s">
        <v>604</v>
      </c>
      <c r="B197" s="39" t="s">
        <v>3019</v>
      </c>
      <c r="C197" s="93">
        <v>5075.3934861300004</v>
      </c>
      <c r="D197" s="94">
        <v>18564</v>
      </c>
      <c r="E197" s="36"/>
      <c r="F197" s="99">
        <f t="shared" si="3"/>
        <v>0.10887469293532062</v>
      </c>
      <c r="G197" s="99">
        <f t="shared" si="4"/>
        <v>8.0733753441100106E-2</v>
      </c>
    </row>
    <row r="198" spans="1:7" x14ac:dyDescent="0.25">
      <c r="A198" s="22" t="s">
        <v>605</v>
      </c>
      <c r="B198" s="39" t="s">
        <v>3020</v>
      </c>
      <c r="C198" s="93">
        <v>3610.4724230400002</v>
      </c>
      <c r="D198" s="94">
        <v>11155</v>
      </c>
      <c r="E198" s="36"/>
      <c r="F198" s="99">
        <f t="shared" si="3"/>
        <v>7.7449970624771075E-2</v>
      </c>
      <c r="G198" s="99">
        <f t="shared" si="4"/>
        <v>4.8512444496631744E-2</v>
      </c>
    </row>
    <row r="199" spans="1:7" x14ac:dyDescent="0.25">
      <c r="A199" s="22" t="s">
        <v>606</v>
      </c>
      <c r="B199" s="39" t="s">
        <v>3021</v>
      </c>
      <c r="C199" s="93">
        <v>2790.37206595</v>
      </c>
      <c r="D199" s="94">
        <v>7462</v>
      </c>
      <c r="E199" s="39"/>
      <c r="F199" s="99">
        <f t="shared" si="3"/>
        <v>5.9857605658719351E-2</v>
      </c>
      <c r="G199" s="99">
        <f t="shared" si="4"/>
        <v>3.2451802853775531E-2</v>
      </c>
    </row>
    <row r="200" spans="1:7" x14ac:dyDescent="0.25">
      <c r="A200" s="22" t="s">
        <v>607</v>
      </c>
      <c r="B200" s="39" t="s">
        <v>3022</v>
      </c>
      <c r="C200" s="93">
        <v>2255.29345835</v>
      </c>
      <c r="D200" s="94">
        <v>5318</v>
      </c>
      <c r="E200" s="39"/>
      <c r="F200" s="99">
        <f t="shared" si="3"/>
        <v>4.8379378550237634E-2</v>
      </c>
      <c r="G200" s="99">
        <f t="shared" si="4"/>
        <v>2.3127671881047748E-2</v>
      </c>
    </row>
    <row r="201" spans="1:7" x14ac:dyDescent="0.25">
      <c r="A201" s="22" t="s">
        <v>608</v>
      </c>
      <c r="B201" s="39" t="s">
        <v>3023</v>
      </c>
      <c r="C201" s="93">
        <v>1833.4286556699999</v>
      </c>
      <c r="D201" s="94">
        <v>3871</v>
      </c>
      <c r="E201" s="39"/>
      <c r="F201" s="99">
        <f t="shared" si="3"/>
        <v>3.9329754914647033E-2</v>
      </c>
      <c r="G201" s="99">
        <f t="shared" si="4"/>
        <v>1.68347532627935E-2</v>
      </c>
    </row>
    <row r="202" spans="1:7" x14ac:dyDescent="0.25">
      <c r="A202" s="22" t="s">
        <v>609</v>
      </c>
      <c r="B202" s="39" t="s">
        <v>3024</v>
      </c>
      <c r="C202" s="93">
        <v>1346.00955727</v>
      </c>
      <c r="D202" s="94">
        <v>2568</v>
      </c>
      <c r="E202" s="39"/>
      <c r="F202" s="99">
        <f t="shared" si="3"/>
        <v>2.8873894730774865E-2</v>
      </c>
      <c r="G202" s="99">
        <f t="shared" si="4"/>
        <v>1.1168082247185147E-2</v>
      </c>
    </row>
    <row r="203" spans="1:7" x14ac:dyDescent="0.25">
      <c r="A203" s="22" t="s">
        <v>610</v>
      </c>
      <c r="B203" s="39" t="s">
        <v>3025</v>
      </c>
      <c r="C203" s="93">
        <v>1190.7724613800001</v>
      </c>
      <c r="D203" s="94">
        <v>2071</v>
      </c>
      <c r="E203" s="39"/>
      <c r="F203" s="99">
        <f t="shared" si="3"/>
        <v>2.5543829545999999E-2</v>
      </c>
      <c r="G203" s="99">
        <f t="shared" si="4"/>
        <v>9.0066582297197977E-3</v>
      </c>
    </row>
    <row r="204" spans="1:7" x14ac:dyDescent="0.25">
      <c r="A204" s="22" t="s">
        <v>611</v>
      </c>
      <c r="B204" s="39" t="s">
        <v>3026</v>
      </c>
      <c r="C204" s="93">
        <v>919.66909654999995</v>
      </c>
      <c r="D204" s="94">
        <v>1474</v>
      </c>
      <c r="E204" s="39"/>
      <c r="F204" s="99">
        <f t="shared" si="3"/>
        <v>1.9728261614122323E-2</v>
      </c>
      <c r="G204" s="99">
        <f t="shared" si="4"/>
        <v>6.4103400437503536E-3</v>
      </c>
    </row>
    <row r="205" spans="1:7" x14ac:dyDescent="0.25">
      <c r="A205" s="22" t="s">
        <v>612</v>
      </c>
      <c r="B205" s="39" t="s">
        <v>3027</v>
      </c>
      <c r="C205" s="93">
        <v>712.99715824999998</v>
      </c>
      <c r="D205" s="94">
        <v>1058</v>
      </c>
      <c r="F205" s="99">
        <f t="shared" si="3"/>
        <v>1.5294843026528764E-2</v>
      </c>
      <c r="G205" s="99">
        <f t="shared" si="4"/>
        <v>4.6011803027733202E-3</v>
      </c>
    </row>
    <row r="206" spans="1:7" x14ac:dyDescent="0.25">
      <c r="A206" s="22" t="s">
        <v>613</v>
      </c>
      <c r="B206" s="39" t="s">
        <v>3028</v>
      </c>
      <c r="C206" s="93">
        <v>573.61393253000006</v>
      </c>
      <c r="D206" s="94">
        <v>792</v>
      </c>
      <c r="E206" s="85"/>
      <c r="F206" s="99">
        <f t="shared" si="3"/>
        <v>1.2304866792750941E-2</v>
      </c>
      <c r="G206" s="99">
        <f t="shared" si="4"/>
        <v>3.4443618145524285E-3</v>
      </c>
    </row>
    <row r="207" spans="1:7" x14ac:dyDescent="0.25">
      <c r="A207" s="22" t="s">
        <v>614</v>
      </c>
      <c r="B207" s="39" t="s">
        <v>3029</v>
      </c>
      <c r="C207" s="93">
        <v>486.64159756999999</v>
      </c>
      <c r="D207" s="94">
        <v>629</v>
      </c>
      <c r="E207" s="85"/>
      <c r="F207" s="99">
        <f t="shared" si="3"/>
        <v>1.043918164173459E-2</v>
      </c>
      <c r="G207" s="99">
        <f t="shared" si="4"/>
        <v>2.7354843198907548E-3</v>
      </c>
    </row>
    <row r="208" spans="1:7" x14ac:dyDescent="0.25">
      <c r="A208" s="22" t="s">
        <v>615</v>
      </c>
      <c r="B208" s="39" t="s">
        <v>3030</v>
      </c>
      <c r="C208" s="93">
        <v>391.39041171000002</v>
      </c>
      <c r="D208" s="94">
        <v>474</v>
      </c>
      <c r="E208" s="85"/>
      <c r="F208" s="99">
        <f t="shared" si="3"/>
        <v>8.3959029007713657E-3</v>
      </c>
      <c r="G208" s="99">
        <f t="shared" si="4"/>
        <v>2.061398358709408E-3</v>
      </c>
    </row>
    <row r="209" spans="1:7" x14ac:dyDescent="0.25">
      <c r="A209" s="22" t="s">
        <v>616</v>
      </c>
      <c r="B209" s="39" t="s">
        <v>3031</v>
      </c>
      <c r="C209" s="93">
        <v>309.25256280000002</v>
      </c>
      <c r="D209" s="94">
        <v>354</v>
      </c>
      <c r="E209" s="85"/>
      <c r="F209" s="99">
        <f t="shared" si="3"/>
        <v>6.6339246220659519E-3</v>
      </c>
      <c r="G209" s="99">
        <f t="shared" si="4"/>
        <v>1.5395253565044947E-3</v>
      </c>
    </row>
    <row r="210" spans="1:7" x14ac:dyDescent="0.25">
      <c r="A210" s="22" t="s">
        <v>617</v>
      </c>
      <c r="B210" s="39" t="s">
        <v>3032</v>
      </c>
      <c r="C210" s="93">
        <v>251.27769828999999</v>
      </c>
      <c r="D210" s="94">
        <v>272</v>
      </c>
      <c r="E210" s="85"/>
      <c r="F210" s="99">
        <f t="shared" si="3"/>
        <v>5.3902780774694693E-3</v>
      </c>
      <c r="G210" s="99">
        <f t="shared" si="4"/>
        <v>1.1829121383311371E-3</v>
      </c>
    </row>
    <row r="211" spans="1:7" x14ac:dyDescent="0.25">
      <c r="A211" s="22" t="s">
        <v>618</v>
      </c>
      <c r="B211" s="39" t="s">
        <v>3033</v>
      </c>
      <c r="C211" s="93">
        <v>235.55228172</v>
      </c>
      <c r="D211" s="94">
        <v>242</v>
      </c>
      <c r="E211" s="85"/>
      <c r="F211" s="99">
        <f t="shared" si="3"/>
        <v>5.0529446460778806E-3</v>
      </c>
      <c r="G211" s="99">
        <f t="shared" si="4"/>
        <v>1.0524438877799087E-3</v>
      </c>
    </row>
    <row r="212" spans="1:7" x14ac:dyDescent="0.25">
      <c r="A212" s="22" t="s">
        <v>619</v>
      </c>
      <c r="B212" s="39" t="s">
        <v>3034</v>
      </c>
      <c r="C212" s="93">
        <v>1229.9666219200001</v>
      </c>
      <c r="D212" s="94">
        <v>972</v>
      </c>
      <c r="E212" s="85"/>
      <c r="F212" s="99">
        <f t="shared" si="3"/>
        <v>2.6384602228021928E-2</v>
      </c>
      <c r="G212" s="99">
        <f t="shared" si="4"/>
        <v>4.2271713178597984E-3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46616.833988640028</v>
      </c>
      <c r="D214" s="46">
        <f>SUM(D190:D213)</f>
        <v>229941</v>
      </c>
      <c r="E214" s="85"/>
      <c r="F214" s="108">
        <f>SUM(F190:F213)</f>
        <v>0.99999999999999944</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0.62143170999999997</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5341.1510040200001</v>
      </c>
      <c r="D219" s="94">
        <v>55476</v>
      </c>
      <c r="F219" s="99">
        <f t="shared" ref="F219:F226" si="5">IF($C$227=0,"",IF(C219="","",C219/$C$227))</f>
        <v>0.11457558454788197</v>
      </c>
      <c r="G219" s="99">
        <f t="shared" ref="G219:G226" si="6">IF($D$227=0,"",IF(D219="","",D219/$D$227))</f>
        <v>0.24126188891933148</v>
      </c>
    </row>
    <row r="220" spans="1:7" x14ac:dyDescent="0.25">
      <c r="A220" s="22" t="s">
        <v>628</v>
      </c>
      <c r="B220" s="22" t="s">
        <v>3035</v>
      </c>
      <c r="C220" s="93">
        <v>6136.9971508600001</v>
      </c>
      <c r="D220" s="94">
        <v>31754</v>
      </c>
      <c r="F220" s="99">
        <f t="shared" si="5"/>
        <v>0.13164766085048843</v>
      </c>
      <c r="G220" s="99">
        <f t="shared" si="6"/>
        <v>0.13809629426679018</v>
      </c>
    </row>
    <row r="221" spans="1:7" x14ac:dyDescent="0.25">
      <c r="A221" s="22" t="s">
        <v>630</v>
      </c>
      <c r="B221" s="22" t="s">
        <v>3036</v>
      </c>
      <c r="C221" s="93">
        <v>10000.097949630001</v>
      </c>
      <c r="D221" s="94">
        <v>40471</v>
      </c>
      <c r="F221" s="99">
        <f t="shared" si="5"/>
        <v>0.21451688358044463</v>
      </c>
      <c r="G221" s="99">
        <f t="shared" si="6"/>
        <v>0.17600601893529211</v>
      </c>
    </row>
    <row r="222" spans="1:7" x14ac:dyDescent="0.25">
      <c r="A222" s="22" t="s">
        <v>632</v>
      </c>
      <c r="B222" s="22" t="s">
        <v>3037</v>
      </c>
      <c r="C222" s="93">
        <v>8266.2549228799999</v>
      </c>
      <c r="D222" s="94">
        <v>33661</v>
      </c>
      <c r="F222" s="99">
        <f t="shared" si="5"/>
        <v>0.17732338761775185</v>
      </c>
      <c r="G222" s="99">
        <f t="shared" si="6"/>
        <v>0.14638972606016326</v>
      </c>
    </row>
    <row r="223" spans="1:7" x14ac:dyDescent="0.25">
      <c r="A223" s="22" t="s">
        <v>634</v>
      </c>
      <c r="B223" s="22" t="s">
        <v>3038</v>
      </c>
      <c r="C223" s="93">
        <v>8171.5698220100003</v>
      </c>
      <c r="D223" s="94">
        <v>34194</v>
      </c>
      <c r="F223" s="99">
        <f t="shared" si="5"/>
        <v>0.17529225223663453</v>
      </c>
      <c r="G223" s="99">
        <f t="shared" si="6"/>
        <v>0.14870771197829008</v>
      </c>
    </row>
    <row r="224" spans="1:7" x14ac:dyDescent="0.25">
      <c r="A224" s="22" t="s">
        <v>636</v>
      </c>
      <c r="B224" s="22" t="s">
        <v>3039</v>
      </c>
      <c r="C224" s="93">
        <v>6737.7306423199998</v>
      </c>
      <c r="D224" s="94">
        <v>26709</v>
      </c>
      <c r="F224" s="99">
        <f t="shared" si="5"/>
        <v>0.1445342822715483</v>
      </c>
      <c r="G224" s="99">
        <f t="shared" si="6"/>
        <v>0.11615588346575861</v>
      </c>
    </row>
    <row r="225" spans="1:7" x14ac:dyDescent="0.25">
      <c r="A225" s="22" t="s">
        <v>638</v>
      </c>
      <c r="B225" s="22" t="s">
        <v>3040</v>
      </c>
      <c r="C225" s="93">
        <v>1495.2998868699999</v>
      </c>
      <c r="D225" s="94">
        <v>5237</v>
      </c>
      <c r="F225" s="99">
        <f t="shared" si="5"/>
        <v>3.2076392987871884E-2</v>
      </c>
      <c r="G225" s="99">
        <f t="shared" si="6"/>
        <v>2.2775407604559431E-2</v>
      </c>
    </row>
    <row r="226" spans="1:7" x14ac:dyDescent="0.25">
      <c r="A226" s="22" t="s">
        <v>640</v>
      </c>
      <c r="B226" s="22" t="s">
        <v>3041</v>
      </c>
      <c r="C226" s="93">
        <v>467.73261005000001</v>
      </c>
      <c r="D226" s="94">
        <v>2439</v>
      </c>
      <c r="F226" s="99">
        <f t="shared" si="5"/>
        <v>1.0033555907378464E-2</v>
      </c>
      <c r="G226" s="99">
        <f t="shared" si="6"/>
        <v>1.0607068769814865E-2</v>
      </c>
    </row>
    <row r="227" spans="1:7" x14ac:dyDescent="0.25">
      <c r="A227" s="22" t="s">
        <v>642</v>
      </c>
      <c r="B227" s="48" t="s">
        <v>88</v>
      </c>
      <c r="C227" s="93">
        <f>SUM(C219:C226)</f>
        <v>46616.833988639999</v>
      </c>
      <c r="D227" s="94">
        <f>SUM(D219:D226)</f>
        <v>229941</v>
      </c>
      <c r="F227" s="90">
        <f>SUM(F219:F226)</f>
        <v>1</v>
      </c>
      <c r="G227" s="90">
        <f>SUM(G219:G226)</f>
        <v>0.99999999999999989</v>
      </c>
    </row>
    <row r="228" spans="1:7" outlineLevel="1" x14ac:dyDescent="0.25">
      <c r="A228" s="22" t="s">
        <v>643</v>
      </c>
      <c r="B228" s="50" t="s">
        <v>3042</v>
      </c>
      <c r="C228" s="93">
        <v>467.73261005000001</v>
      </c>
      <c r="D228" s="94">
        <v>2439</v>
      </c>
      <c r="F228" s="99">
        <f t="shared" ref="F228:F233" si="7">IF($C$227=0,"",IF(C228="","",C228/$C$227))</f>
        <v>1.0033555907378464E-2</v>
      </c>
      <c r="G228" s="99">
        <f t="shared" ref="G228:G233" si="8">IF($D$227=0,"",IF(D228="","",D228/$D$227))</f>
        <v>1.0607068769814865E-2</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0.4638563</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17234.700567060001</v>
      </c>
      <c r="D241" s="94">
        <v>130707</v>
      </c>
      <c r="F241" s="99">
        <f t="shared" ref="F241:F248" si="9">IF($C$249=0,"",IF(C241="","",C241/$C$249))</f>
        <v>0.36970980421493027</v>
      </c>
      <c r="G241" s="99">
        <f t="shared" ref="G241:G248" si="10">IF($D$249=0,"",IF(D241="","",D241/$D$249))</f>
        <v>0.56843712082664688</v>
      </c>
    </row>
    <row r="242" spans="1:7" x14ac:dyDescent="0.25">
      <c r="A242" s="22" t="s">
        <v>661</v>
      </c>
      <c r="B242" s="22" t="s">
        <v>629</v>
      </c>
      <c r="C242" s="93">
        <v>10313.74623239</v>
      </c>
      <c r="D242" s="94">
        <v>43453</v>
      </c>
      <c r="F242" s="99">
        <f t="shared" si="9"/>
        <v>0.2212451028935887</v>
      </c>
      <c r="G242" s="99">
        <f t="shared" si="10"/>
        <v>0.1889745630400842</v>
      </c>
    </row>
    <row r="243" spans="1:7" x14ac:dyDescent="0.25">
      <c r="A243" s="22" t="s">
        <v>662</v>
      </c>
      <c r="B243" s="22" t="s">
        <v>631</v>
      </c>
      <c r="C243" s="93">
        <v>8927.5220540900009</v>
      </c>
      <c r="D243" s="94">
        <v>30032</v>
      </c>
      <c r="F243" s="99">
        <f t="shared" si="9"/>
        <v>0.19150854509479426</v>
      </c>
      <c r="G243" s="99">
        <f t="shared" si="10"/>
        <v>0.13060741668514966</v>
      </c>
    </row>
    <row r="244" spans="1:7" x14ac:dyDescent="0.25">
      <c r="A244" s="22" t="s">
        <v>663</v>
      </c>
      <c r="B244" s="22" t="s">
        <v>633</v>
      </c>
      <c r="C244" s="93">
        <v>5769.2003255600002</v>
      </c>
      <c r="D244" s="94">
        <v>16049</v>
      </c>
      <c r="F244" s="99">
        <f t="shared" si="9"/>
        <v>0.12375787525523269</v>
      </c>
      <c r="G244" s="99">
        <f t="shared" si="10"/>
        <v>6.9796165103222133E-2</v>
      </c>
    </row>
    <row r="245" spans="1:7" x14ac:dyDescent="0.25">
      <c r="A245" s="22" t="s">
        <v>664</v>
      </c>
      <c r="B245" s="22" t="s">
        <v>635</v>
      </c>
      <c r="C245" s="93">
        <v>2948.9613537999999</v>
      </c>
      <c r="D245" s="94">
        <v>6987</v>
      </c>
      <c r="F245" s="99">
        <f t="shared" si="9"/>
        <v>6.3259580316385899E-2</v>
      </c>
      <c r="G245" s="99">
        <f t="shared" si="10"/>
        <v>3.0386055553381086E-2</v>
      </c>
    </row>
    <row r="246" spans="1:7" x14ac:dyDescent="0.25">
      <c r="A246" s="22" t="s">
        <v>665</v>
      </c>
      <c r="B246" s="22" t="s">
        <v>637</v>
      </c>
      <c r="C246" s="93">
        <v>1080.29787308</v>
      </c>
      <c r="D246" s="94">
        <v>2166</v>
      </c>
      <c r="F246" s="99">
        <f t="shared" si="9"/>
        <v>2.3173986318831875E-2</v>
      </c>
      <c r="G246" s="99">
        <f t="shared" si="10"/>
        <v>9.4198076897986874E-3</v>
      </c>
    </row>
    <row r="247" spans="1:7" x14ac:dyDescent="0.25">
      <c r="A247" s="22" t="s">
        <v>666</v>
      </c>
      <c r="B247" s="22" t="s">
        <v>639</v>
      </c>
      <c r="C247" s="93">
        <v>287.34151814000001</v>
      </c>
      <c r="D247" s="94">
        <v>469</v>
      </c>
      <c r="F247" s="99">
        <f t="shared" si="9"/>
        <v>6.1639003242910471E-3</v>
      </c>
      <c r="G247" s="99">
        <f t="shared" si="10"/>
        <v>2.0396536502842034E-3</v>
      </c>
    </row>
    <row r="248" spans="1:7" x14ac:dyDescent="0.25">
      <c r="A248" s="22" t="s">
        <v>667</v>
      </c>
      <c r="B248" s="22" t="s">
        <v>3048</v>
      </c>
      <c r="C248" s="93">
        <v>55.064064520000002</v>
      </c>
      <c r="D248" s="94">
        <v>78</v>
      </c>
      <c r="F248" s="99">
        <f t="shared" si="9"/>
        <v>1.1812055819453225E-3</v>
      </c>
      <c r="G248" s="99">
        <f t="shared" si="10"/>
        <v>3.3921745143319373E-4</v>
      </c>
    </row>
    <row r="249" spans="1:7" x14ac:dyDescent="0.25">
      <c r="A249" s="22" t="s">
        <v>668</v>
      </c>
      <c r="B249" s="48" t="s">
        <v>88</v>
      </c>
      <c r="C249" s="93">
        <f>SUM(C241:C248)</f>
        <v>46616.833988639999</v>
      </c>
      <c r="D249" s="94">
        <f>SUM(D241:D248)</f>
        <v>229941</v>
      </c>
      <c r="F249" s="90">
        <f>SUM(F241:F248)</f>
        <v>0.99999999999999989</v>
      </c>
      <c r="G249" s="90">
        <f>SUM(G241:G248)</f>
        <v>1</v>
      </c>
    </row>
    <row r="250" spans="1:7" outlineLevel="1" x14ac:dyDescent="0.25">
      <c r="A250" s="22" t="s">
        <v>669</v>
      </c>
      <c r="B250" s="50" t="s">
        <v>3049</v>
      </c>
      <c r="C250" s="93">
        <v>55.064064520000002</v>
      </c>
      <c r="D250" s="94">
        <v>78</v>
      </c>
      <c r="F250" s="99">
        <f t="shared" ref="F250:F255" si="11">IF($C$249=0,"",IF(C250="","",C250/$C$249))</f>
        <v>1.1812055819453225E-3</v>
      </c>
      <c r="G250" s="99">
        <f t="shared" ref="G250:G255" si="12">IF($D$249=0,"",IF(D250="","",D250/$D$249))</f>
        <v>3.3921745143319373E-4</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46616.833988639999</v>
      </c>
      <c r="D287" s="94">
        <v>229941</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46616.833988639999</v>
      </c>
      <c r="D305" s="94">
        <f>SUM(D287:D304)</f>
        <v>229941</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46616.833988639999</v>
      </c>
      <c r="D310" s="94">
        <v>229941</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46616.833988639999</v>
      </c>
      <c r="D328" s="94">
        <f>SUM(D310:D327)</f>
        <v>229941</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3668.6296225199999</v>
      </c>
      <c r="D333" s="94">
        <v>13994</v>
      </c>
      <c r="E333" s="28"/>
      <c r="F333" s="99">
        <f t="shared" ref="F333:F345" si="17">IF($C$346=0,"",IF(C333="","",C333/$C$346))</f>
        <v>7.8697528524009241E-2</v>
      </c>
      <c r="G333" s="99">
        <f t="shared" ref="G333:G345" si="18">IF($D$346=0,"",IF(D333="","",D333/$D$346))</f>
        <v>6.085908994046299E-2</v>
      </c>
    </row>
    <row r="334" spans="1:7" customFormat="1" x14ac:dyDescent="0.25">
      <c r="A334" s="22" t="s">
        <v>1122</v>
      </c>
      <c r="B334" s="39" t="s">
        <v>1030</v>
      </c>
      <c r="C334" s="93">
        <v>5671.0387641400002</v>
      </c>
      <c r="D334" s="94">
        <v>26221</v>
      </c>
      <c r="E334" s="28"/>
      <c r="F334" s="99">
        <f t="shared" si="17"/>
        <v>0.12165216465626921</v>
      </c>
      <c r="G334" s="99">
        <f t="shared" si="18"/>
        <v>0.11403359992345863</v>
      </c>
    </row>
    <row r="335" spans="1:7" customFormat="1" x14ac:dyDescent="0.25">
      <c r="A335" s="22" t="s">
        <v>1123</v>
      </c>
      <c r="B335" s="39" t="s">
        <v>1192</v>
      </c>
      <c r="C335" s="93">
        <v>3174.3426964599998</v>
      </c>
      <c r="D335" s="94">
        <v>18071</v>
      </c>
      <c r="E335" s="28"/>
      <c r="F335" s="99">
        <f t="shared" si="17"/>
        <v>6.8094343284521464E-2</v>
      </c>
      <c r="G335" s="99">
        <f t="shared" si="18"/>
        <v>7.8589725190374923E-2</v>
      </c>
    </row>
    <row r="336" spans="1:7" customFormat="1" x14ac:dyDescent="0.25">
      <c r="A336" s="22" t="s">
        <v>1124</v>
      </c>
      <c r="B336" s="39" t="s">
        <v>1031</v>
      </c>
      <c r="C336" s="93">
        <v>4023.6202765500002</v>
      </c>
      <c r="D336" s="94">
        <v>24491</v>
      </c>
      <c r="E336" s="28"/>
      <c r="F336" s="99">
        <f t="shared" si="17"/>
        <v>8.6312602814908268E-2</v>
      </c>
      <c r="G336" s="99">
        <f t="shared" si="18"/>
        <v>0.10650993080833779</v>
      </c>
    </row>
    <row r="337" spans="1:7" customFormat="1" x14ac:dyDescent="0.25">
      <c r="A337" s="22" t="s">
        <v>1125</v>
      </c>
      <c r="B337" s="39" t="s">
        <v>1032</v>
      </c>
      <c r="C337" s="93">
        <v>5685.1674122499999</v>
      </c>
      <c r="D337" s="94">
        <v>34686</v>
      </c>
      <c r="E337" s="28"/>
      <c r="F337" s="99">
        <f t="shared" si="17"/>
        <v>0.12195524504378422</v>
      </c>
      <c r="G337" s="99">
        <f t="shared" si="18"/>
        <v>0.15084739128733024</v>
      </c>
    </row>
    <row r="338" spans="1:7" customFormat="1" x14ac:dyDescent="0.25">
      <c r="A338" s="22" t="s">
        <v>1126</v>
      </c>
      <c r="B338" s="39" t="s">
        <v>1033</v>
      </c>
      <c r="C338" s="93">
        <v>4714.5589606399999</v>
      </c>
      <c r="D338" s="94">
        <v>29264</v>
      </c>
      <c r="E338" s="28"/>
      <c r="F338" s="99">
        <f t="shared" si="17"/>
        <v>0.10113425896295071</v>
      </c>
      <c r="G338" s="99">
        <f t="shared" si="18"/>
        <v>0.12726742947103822</v>
      </c>
    </row>
    <row r="339" spans="1:7" customFormat="1" x14ac:dyDescent="0.25">
      <c r="A339" s="22" t="s">
        <v>1127</v>
      </c>
      <c r="B339" s="39" t="s">
        <v>1034</v>
      </c>
      <c r="C339" s="93">
        <v>5414.4190722499998</v>
      </c>
      <c r="D339" s="94">
        <v>29534</v>
      </c>
      <c r="E339" s="28"/>
      <c r="F339" s="99">
        <f t="shared" si="17"/>
        <v>0.11614729291932252</v>
      </c>
      <c r="G339" s="99">
        <f t="shared" si="18"/>
        <v>0.12844164372599928</v>
      </c>
    </row>
    <row r="340" spans="1:7" customFormat="1" x14ac:dyDescent="0.25">
      <c r="A340" s="22" t="s">
        <v>1128</v>
      </c>
      <c r="B340" s="39" t="s">
        <v>1035</v>
      </c>
      <c r="C340" s="93">
        <v>2934.5223101699999</v>
      </c>
      <c r="D340" s="94">
        <v>13236</v>
      </c>
      <c r="E340" s="28"/>
      <c r="F340" s="99">
        <f t="shared" si="17"/>
        <v>6.2949841486127311E-2</v>
      </c>
      <c r="G340" s="99">
        <f t="shared" si="18"/>
        <v>5.7562592143201953E-2</v>
      </c>
    </row>
    <row r="341" spans="1:7" customFormat="1" x14ac:dyDescent="0.25">
      <c r="A341" s="22" t="s">
        <v>1129</v>
      </c>
      <c r="B341" s="39" t="s">
        <v>1440</v>
      </c>
      <c r="C341" s="93">
        <v>2846.4205101699999</v>
      </c>
      <c r="D341" s="94">
        <v>11630</v>
      </c>
      <c r="E341" s="28"/>
      <c r="F341" s="99">
        <f t="shared" si="17"/>
        <v>6.1059927640380741E-2</v>
      </c>
      <c r="G341" s="99">
        <f t="shared" si="18"/>
        <v>5.0578191797026197E-2</v>
      </c>
    </row>
    <row r="342" spans="1:7" customFormat="1" x14ac:dyDescent="0.25">
      <c r="A342" s="22" t="s">
        <v>1130</v>
      </c>
      <c r="B342" s="22" t="s">
        <v>1443</v>
      </c>
      <c r="C342" s="93">
        <v>1532.6912594600001</v>
      </c>
      <c r="D342" s="94">
        <v>6721</v>
      </c>
      <c r="F342" s="99">
        <f t="shared" si="17"/>
        <v>3.2878493203410165E-2</v>
      </c>
      <c r="G342" s="99">
        <f t="shared" si="18"/>
        <v>2.9229237065160195E-2</v>
      </c>
    </row>
    <row r="343" spans="1:7" customFormat="1" x14ac:dyDescent="0.25">
      <c r="A343" s="22" t="s">
        <v>1131</v>
      </c>
      <c r="B343" s="22" t="s">
        <v>1441</v>
      </c>
      <c r="C343" s="93">
        <v>4073.3636767200001</v>
      </c>
      <c r="D343" s="94">
        <v>14298</v>
      </c>
      <c r="F343" s="99">
        <f t="shared" si="17"/>
        <v>8.7379672281318654E-2</v>
      </c>
      <c r="G343" s="99">
        <f t="shared" si="18"/>
        <v>6.2181168212715437E-2</v>
      </c>
    </row>
    <row r="344" spans="1:7" customFormat="1" x14ac:dyDescent="0.25">
      <c r="A344" s="22" t="s">
        <v>1437</v>
      </c>
      <c r="B344" s="39" t="s">
        <v>1442</v>
      </c>
      <c r="C344" s="93">
        <v>2857.6891007200002</v>
      </c>
      <c r="D344" s="94">
        <v>7684</v>
      </c>
      <c r="E344" s="28"/>
      <c r="F344" s="99">
        <f t="shared" si="17"/>
        <v>6.1301655565377672E-2</v>
      </c>
      <c r="G344" s="99">
        <f t="shared" si="18"/>
        <v>3.3417267907854625E-2</v>
      </c>
    </row>
    <row r="345" spans="1:7" customFormat="1" x14ac:dyDescent="0.25">
      <c r="A345" s="22" t="s">
        <v>1438</v>
      </c>
      <c r="B345" s="22" t="s">
        <v>1080</v>
      </c>
      <c r="C345" s="93">
        <v>20.370326590000001</v>
      </c>
      <c r="D345" s="94">
        <v>111</v>
      </c>
      <c r="F345" s="99">
        <f t="shared" si="17"/>
        <v>4.3697361761984996E-4</v>
      </c>
      <c r="G345" s="99">
        <f t="shared" si="18"/>
        <v>4.8273252703954491E-4</v>
      </c>
    </row>
    <row r="346" spans="1:7" customFormat="1" x14ac:dyDescent="0.25">
      <c r="A346" s="22" t="s">
        <v>1439</v>
      </c>
      <c r="B346" s="39" t="s">
        <v>88</v>
      </c>
      <c r="C346" s="93">
        <f>SUM(C333:C345)</f>
        <v>46616.833988639999</v>
      </c>
      <c r="D346" s="94">
        <f>SUM(D333:D345)</f>
        <v>229941</v>
      </c>
      <c r="E346" s="28"/>
      <c r="F346" s="107">
        <f>SUM(F333:F345)</f>
        <v>1</v>
      </c>
      <c r="G346" s="107">
        <f>SUM(G333:G345)</f>
        <v>1</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39215.88119824</v>
      </c>
      <c r="D358" s="94">
        <v>190939</v>
      </c>
      <c r="E358" s="28"/>
      <c r="F358" s="99">
        <f t="shared" ref="F358:F364" si="19">IF($C$365=0,"",IF(C358="","",C358/$C$365))</f>
        <v>0.84123862224956059</v>
      </c>
      <c r="G358" s="99">
        <f t="shared" ref="G358:G364" si="20">IF($D$365=0,"",IF(D358="","",D358/$D$365))</f>
        <v>0.8303825764000331</v>
      </c>
    </row>
    <row r="359" spans="1:7" customFormat="1" x14ac:dyDescent="0.25">
      <c r="A359" s="22" t="s">
        <v>1248</v>
      </c>
      <c r="B359" s="111" t="s">
        <v>1075</v>
      </c>
      <c r="C359" s="93">
        <v>7400.9527903999997</v>
      </c>
      <c r="D359" s="94">
        <v>39002</v>
      </c>
      <c r="E359" s="28"/>
      <c r="F359" s="99">
        <f t="shared" si="19"/>
        <v>0.15876137775043944</v>
      </c>
      <c r="G359" s="99">
        <f t="shared" si="20"/>
        <v>0.16961742359996695</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46616.833988639999</v>
      </c>
      <c r="D365" s="22">
        <f>SUM(D358:D364)</f>
        <v>229941</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46616.833988639999</v>
      </c>
      <c r="D371" s="94">
        <v>229941</v>
      </c>
      <c r="E371" s="28"/>
      <c r="F371" s="99">
        <f>IF($C$372=0,"",IF(C371="","",C371/$C$372))</f>
        <v>1</v>
      </c>
      <c r="G371" s="99">
        <f>IF($D$372=0,"",IF(D371="","",D371/$D$372))</f>
        <v>1</v>
      </c>
    </row>
    <row r="372" spans="1:7" customFormat="1" x14ac:dyDescent="0.25">
      <c r="A372" s="22" t="s">
        <v>1259</v>
      </c>
      <c r="B372" s="39" t="s">
        <v>88</v>
      </c>
      <c r="C372" s="93">
        <f>SUM(C368:C371)</f>
        <v>46616.833988639999</v>
      </c>
      <c r="D372" s="94">
        <f>SUM(D368:D371)</f>
        <v>229941</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60" zoomScaleNormal="60" workbookViewId="0">
      <selection activeCell="F46" sqref="F46"/>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3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6.6080416666666677</v>
      </c>
      <c r="D75" s="22"/>
      <c r="E75" s="22"/>
      <c r="F75" s="22"/>
      <c r="G75" s="22"/>
    </row>
    <row r="76" spans="1:7" x14ac:dyDescent="0.25">
      <c r="A76" s="22" t="s">
        <v>1629</v>
      </c>
      <c r="B76" s="22" t="s">
        <v>1630</v>
      </c>
      <c r="C76" s="97">
        <v>21.172833333333337</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3.6622500000000001E-3</v>
      </c>
      <c r="D82" s="107" t="str">
        <f t="shared" ref="D82:D87" si="0">IF(C82="","","ND2")</f>
        <v>ND2</v>
      </c>
      <c r="E82" s="107" t="str">
        <f t="shared" ref="E82:E87" si="1">IF(C82="","","ND2")</f>
        <v>ND2</v>
      </c>
      <c r="F82" s="107" t="str">
        <f t="shared" ref="F82:F87" si="2">IF(C82="","","ND2")</f>
        <v>ND2</v>
      </c>
      <c r="G82" s="107">
        <f t="shared" ref="G82:G87" si="3">IF(C82="","",C82)</f>
        <v>3.6622500000000001E-3</v>
      </c>
    </row>
    <row r="83" spans="1:7" x14ac:dyDescent="0.25">
      <c r="A83" s="22" t="s">
        <v>1640</v>
      </c>
      <c r="B83" s="22" t="s">
        <v>3080</v>
      </c>
      <c r="C83" s="107">
        <v>1.9225399999999999E-3</v>
      </c>
      <c r="D83" s="107" t="str">
        <f t="shared" si="0"/>
        <v>ND2</v>
      </c>
      <c r="E83" s="107" t="str">
        <f t="shared" si="1"/>
        <v>ND2</v>
      </c>
      <c r="F83" s="107" t="str">
        <f t="shared" si="2"/>
        <v>ND2</v>
      </c>
      <c r="G83" s="107">
        <f t="shared" si="3"/>
        <v>1.9225399999999999E-3</v>
      </c>
    </row>
    <row r="84" spans="1:7" x14ac:dyDescent="0.25">
      <c r="A84" s="22" t="s">
        <v>1641</v>
      </c>
      <c r="B84" s="22" t="s">
        <v>3081</v>
      </c>
      <c r="C84" s="107">
        <v>5.5469000000000004E-4</v>
      </c>
      <c r="D84" s="107" t="str">
        <f t="shared" si="0"/>
        <v>ND2</v>
      </c>
      <c r="E84" s="107" t="str">
        <f t="shared" si="1"/>
        <v>ND2</v>
      </c>
      <c r="F84" s="107" t="str">
        <f t="shared" si="2"/>
        <v>ND2</v>
      </c>
      <c r="G84" s="107">
        <f t="shared" si="3"/>
        <v>5.5469000000000004E-4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0.99386050999999997</v>
      </c>
      <c r="D87" s="22" t="str">
        <f t="shared" si="0"/>
        <v>ND2</v>
      </c>
      <c r="E87" s="22" t="str">
        <f t="shared" si="1"/>
        <v>ND2</v>
      </c>
      <c r="F87" s="22" t="str">
        <f t="shared" si="2"/>
        <v>ND2</v>
      </c>
      <c r="G87" s="22">
        <f t="shared" si="3"/>
        <v>0.99386050999999997</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38387611-D337-4516-A247-E88A1862EE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2025-10-16T09:58:49Z</dcterms:created>
  <dcterms:modified xsi:type="dcterms:W3CDTF">2025-10-17T07:49:43Z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2025-10-16T16:07:51Z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25a743d4-b3e0-41ad-a8a0-7dda679eef06</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