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4\B. CBC2\"/>
    </mc:Choice>
  </mc:AlternateContent>
  <bookViews>
    <workbookView xWindow="28680" yWindow="-120" windowWidth="29040" windowHeight="15840" tabRatio="1000"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18" l="1"/>
  <c r="F87" i="18"/>
  <c r="E87" i="18"/>
  <c r="D87" i="18"/>
  <c r="G86" i="18"/>
  <c r="F86" i="18"/>
  <c r="E86" i="18"/>
  <c r="D86" i="18"/>
  <c r="G85" i="18"/>
  <c r="F85" i="18"/>
  <c r="E85" i="18"/>
  <c r="D85" i="18"/>
  <c r="G84" i="18"/>
  <c r="F84" i="18"/>
  <c r="E84" i="18"/>
  <c r="D84" i="18"/>
  <c r="G83" i="18"/>
  <c r="F83" i="18"/>
  <c r="E83" i="18"/>
  <c r="D83" i="18"/>
  <c r="G82" i="18"/>
  <c r="F82" i="18"/>
  <c r="E82" i="18"/>
  <c r="D82" i="18"/>
  <c r="F183" i="11"/>
  <c r="D179" i="11"/>
  <c r="G185" i="11" s="1"/>
  <c r="C179" i="11"/>
  <c r="F185" i="11" s="1"/>
  <c r="G176" i="11"/>
  <c r="F176" i="11"/>
  <c r="G175" i="11"/>
  <c r="F175" i="11"/>
  <c r="G172" i="11"/>
  <c r="F172" i="11"/>
  <c r="G171" i="11"/>
  <c r="F171" i="11"/>
  <c r="G161" i="11"/>
  <c r="F161" i="11"/>
  <c r="D157" i="11"/>
  <c r="G163" i="11" s="1"/>
  <c r="C157" i="11"/>
  <c r="F163" i="11" s="1"/>
  <c r="G154" i="11"/>
  <c r="F154" i="11"/>
  <c r="G153" i="11"/>
  <c r="F153" i="11"/>
  <c r="G150" i="11"/>
  <c r="F150" i="11"/>
  <c r="G149" i="11"/>
  <c r="F149" i="11"/>
  <c r="D144" i="11"/>
  <c r="G141" i="11" s="1"/>
  <c r="C144" i="11"/>
  <c r="G143" i="11"/>
  <c r="F143" i="11"/>
  <c r="G142" i="11"/>
  <c r="F142" i="11"/>
  <c r="F141" i="11"/>
  <c r="G140" i="11"/>
  <c r="F140" i="11"/>
  <c r="G139" i="11"/>
  <c r="F139" i="11"/>
  <c r="G138" i="11"/>
  <c r="F138"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9" i="11"/>
  <c r="C55" i="11"/>
  <c r="C26" i="11"/>
  <c r="F153" i="10"/>
  <c r="C152" i="10"/>
  <c r="F158" i="10" s="1"/>
  <c r="C82" i="10"/>
  <c r="C78" i="10"/>
  <c r="C49" i="10"/>
  <c r="C42" i="10"/>
  <c r="F41" i="10" s="1"/>
  <c r="D37" i="10"/>
  <c r="G36" i="10" s="1"/>
  <c r="C37" i="10"/>
  <c r="F36" i="10" s="1"/>
  <c r="G34" i="10"/>
  <c r="F34" i="10"/>
  <c r="G33" i="10"/>
  <c r="F33" i="10"/>
  <c r="G30" i="10"/>
  <c r="F30" i="10"/>
  <c r="G29" i="10"/>
  <c r="F29" i="10"/>
  <c r="G26" i="10"/>
  <c r="F26" i="10"/>
  <c r="G25" i="10"/>
  <c r="F25" i="10"/>
  <c r="G22" i="10"/>
  <c r="F22" i="10"/>
  <c r="D350" i="9"/>
  <c r="G355" i="9" s="1"/>
  <c r="C350" i="9"/>
  <c r="F355" i="9" s="1"/>
  <c r="G346" i="9"/>
  <c r="F346" i="9"/>
  <c r="G342" i="9"/>
  <c r="F342" i="9"/>
  <c r="D328" i="9"/>
  <c r="G333" i="9" s="1"/>
  <c r="C328" i="9"/>
  <c r="F333" i="9" s="1"/>
  <c r="G324" i="9"/>
  <c r="F324" i="9"/>
  <c r="G320" i="9"/>
  <c r="F320" i="9"/>
  <c r="D315" i="9"/>
  <c r="G314" i="9" s="1"/>
  <c r="C315" i="9"/>
  <c r="F314" i="9" s="1"/>
  <c r="G313" i="9"/>
  <c r="F313" i="9"/>
  <c r="G312" i="9"/>
  <c r="F312" i="9"/>
  <c r="G311" i="9"/>
  <c r="F311"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54" i="9"/>
  <c r="F254" i="9"/>
  <c r="G253" i="9"/>
  <c r="F253" i="9"/>
  <c r="G250" i="9"/>
  <c r="F250" i="9"/>
  <c r="D249" i="9"/>
  <c r="G252" i="9" s="1"/>
  <c r="C249" i="9"/>
  <c r="F252" i="9" s="1"/>
  <c r="G247" i="9"/>
  <c r="F247" i="9"/>
  <c r="G246" i="9"/>
  <c r="F246" i="9"/>
  <c r="G245" i="9"/>
  <c r="F245" i="9"/>
  <c r="F244" i="9"/>
  <c r="G243" i="9"/>
  <c r="F243" i="9"/>
  <c r="G242" i="9"/>
  <c r="F242" i="9"/>
  <c r="G241" i="9"/>
  <c r="F241" i="9"/>
  <c r="G232" i="9"/>
  <c r="F232" i="9"/>
  <c r="G231" i="9"/>
  <c r="F231" i="9"/>
  <c r="G228" i="9"/>
  <c r="F228" i="9"/>
  <c r="D227" i="9"/>
  <c r="G230" i="9" s="1"/>
  <c r="C227" i="9"/>
  <c r="F230" i="9" s="1"/>
  <c r="G225" i="9"/>
  <c r="F225" i="9"/>
  <c r="G224" i="9"/>
  <c r="F224" i="9"/>
  <c r="G223" i="9"/>
  <c r="F223" i="9"/>
  <c r="F222" i="9"/>
  <c r="G221" i="9"/>
  <c r="F221" i="9"/>
  <c r="G220" i="9"/>
  <c r="F220" i="9"/>
  <c r="G219" i="9"/>
  <c r="F219" i="9"/>
  <c r="D214" i="9"/>
  <c r="G212" i="9" s="1"/>
  <c r="C214" i="9"/>
  <c r="F212" i="9" s="1"/>
  <c r="G210" i="9"/>
  <c r="F210" i="9"/>
  <c r="G206" i="9"/>
  <c r="F206" i="9"/>
  <c r="G202" i="9"/>
  <c r="F202" i="9"/>
  <c r="G198" i="9"/>
  <c r="F198" i="9"/>
  <c r="G194" i="9"/>
  <c r="F194"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s="1"/>
  <c r="C44" i="9"/>
  <c r="F36" i="9"/>
  <c r="D36" i="9"/>
  <c r="F28" i="9"/>
  <c r="D28" i="9"/>
  <c r="F21" i="9"/>
  <c r="F19" i="9"/>
  <c r="C15" i="9"/>
  <c r="F26" i="9" s="1"/>
  <c r="F14"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1" i="8"/>
  <c r="F210" i="8"/>
  <c r="C208" i="8"/>
  <c r="F202" i="8" s="1"/>
  <c r="C207" i="8"/>
  <c r="F205" i="8"/>
  <c r="F204" i="8"/>
  <c r="F201" i="8"/>
  <c r="F197" i="8"/>
  <c r="F196" i="8"/>
  <c r="F193" i="8"/>
  <c r="F184" i="8"/>
  <c r="F183" i="8"/>
  <c r="F180" i="8"/>
  <c r="C179" i="8"/>
  <c r="F181" i="8" s="1"/>
  <c r="F177" i="8"/>
  <c r="F175" i="8"/>
  <c r="D167" i="8"/>
  <c r="G164" i="8" s="1"/>
  <c r="G167" i="8" s="1"/>
  <c r="C167" i="8"/>
  <c r="F165" i="8" s="1"/>
  <c r="G166" i="8"/>
  <c r="F166" i="8"/>
  <c r="G165" i="8"/>
  <c r="F164" i="8"/>
  <c r="G161" i="8"/>
  <c r="F161" i="8"/>
  <c r="G160" i="8"/>
  <c r="F159" i="8"/>
  <c r="G157" i="8"/>
  <c r="F157" i="8"/>
  <c r="G156" i="8"/>
  <c r="D155" i="8"/>
  <c r="G159" i="8" s="1"/>
  <c r="C155" i="8"/>
  <c r="F162" i="8" s="1"/>
  <c r="G154" i="8"/>
  <c r="F154" i="8"/>
  <c r="G153" i="8"/>
  <c r="F152" i="8"/>
  <c r="G151" i="8"/>
  <c r="F151" i="8"/>
  <c r="G150" i="8"/>
  <c r="F150" i="8"/>
  <c r="G149" i="8"/>
  <c r="F148" i="8"/>
  <c r="G147" i="8"/>
  <c r="F147" i="8"/>
  <c r="G146" i="8"/>
  <c r="F146" i="8"/>
  <c r="G145" i="8"/>
  <c r="G144" i="8"/>
  <c r="F144" i="8"/>
  <c r="G143" i="8"/>
  <c r="F143" i="8"/>
  <c r="G142" i="8"/>
  <c r="F142" i="8"/>
  <c r="G141" i="8"/>
  <c r="G140" i="8"/>
  <c r="F140" i="8"/>
  <c r="G139" i="8"/>
  <c r="F139" i="8"/>
  <c r="G138" i="8"/>
  <c r="F138" i="8"/>
  <c r="F135" i="8"/>
  <c r="F134" i="8"/>
  <c r="F133" i="8"/>
  <c r="F131" i="8"/>
  <c r="F130" i="8"/>
  <c r="D129" i="8"/>
  <c r="G135" i="8" s="1"/>
  <c r="C129" i="8"/>
  <c r="F136" i="8" s="1"/>
  <c r="F128" i="8"/>
  <c r="F127" i="8"/>
  <c r="F126" i="8"/>
  <c r="F125" i="8"/>
  <c r="F124" i="8"/>
  <c r="F123" i="8"/>
  <c r="F122" i="8"/>
  <c r="F121" i="8"/>
  <c r="F120" i="8"/>
  <c r="F119" i="8"/>
  <c r="F118" i="8"/>
  <c r="F117" i="8"/>
  <c r="F116" i="8"/>
  <c r="F115" i="8"/>
  <c r="F114" i="8"/>
  <c r="F129" i="8" s="1"/>
  <c r="F113" i="8"/>
  <c r="F112" i="8"/>
  <c r="F102" i="8"/>
  <c r="F101" i="8"/>
  <c r="D101" i="8"/>
  <c r="C100" i="8"/>
  <c r="F93" i="8" s="1"/>
  <c r="F96" i="8"/>
  <c r="F95" i="8"/>
  <c r="F82" i="8"/>
  <c r="F81" i="8"/>
  <c r="F80" i="8"/>
  <c r="F79" i="8"/>
  <c r="F78" i="8"/>
  <c r="D78" i="8"/>
  <c r="C77" i="8"/>
  <c r="F76" i="8"/>
  <c r="F75" i="8"/>
  <c r="F74" i="8"/>
  <c r="F73" i="8"/>
  <c r="F72" i="8"/>
  <c r="F71" i="8"/>
  <c r="F70" i="8"/>
  <c r="F77" i="8" s="1"/>
  <c r="F63" i="8"/>
  <c r="F61" i="8"/>
  <c r="F59" i="8"/>
  <c r="C58" i="8"/>
  <c r="F64" i="8" s="1"/>
  <c r="F56" i="8"/>
  <c r="F54" i="8"/>
  <c r="D45" i="8"/>
  <c r="D300" i="8"/>
  <c r="D293" i="8"/>
  <c r="C300" i="8"/>
  <c r="C293" i="8"/>
  <c r="F292" i="8"/>
  <c r="D292" i="8"/>
  <c r="C292" i="8"/>
  <c r="C290" i="8"/>
  <c r="D290" i="8"/>
  <c r="F167" i="8" l="1"/>
  <c r="F227" i="9"/>
  <c r="F315" i="9"/>
  <c r="F94" i="8"/>
  <c r="F100" i="8" s="1"/>
  <c r="F132" i="8"/>
  <c r="F141" i="8"/>
  <c r="F145" i="8"/>
  <c r="F149" i="8"/>
  <c r="F153" i="8"/>
  <c r="F155" i="8" s="1"/>
  <c r="F156" i="8"/>
  <c r="F160" i="8"/>
  <c r="F174" i="8"/>
  <c r="F182" i="8"/>
  <c r="F195" i="8"/>
  <c r="F203" i="8"/>
  <c r="F209" i="8"/>
  <c r="F193" i="9"/>
  <c r="F197" i="9"/>
  <c r="F201" i="9"/>
  <c r="F205" i="9"/>
  <c r="F209" i="9"/>
  <c r="F213" i="9"/>
  <c r="F323" i="9"/>
  <c r="F327" i="9"/>
  <c r="F330" i="9"/>
  <c r="F334" i="9"/>
  <c r="F345" i="9"/>
  <c r="F349" i="9"/>
  <c r="F352" i="9"/>
  <c r="F356" i="9"/>
  <c r="F159" i="10"/>
  <c r="F160" i="11"/>
  <c r="F182" i="11"/>
  <c r="F13" i="9"/>
  <c r="F15" i="9" s="1"/>
  <c r="F20" i="9"/>
  <c r="G193" i="9"/>
  <c r="G197" i="9"/>
  <c r="G201" i="9"/>
  <c r="G205" i="9"/>
  <c r="G209" i="9"/>
  <c r="G213" i="9"/>
  <c r="G323" i="9"/>
  <c r="G328" i="9" s="1"/>
  <c r="G327" i="9"/>
  <c r="G330" i="9"/>
  <c r="G334" i="9"/>
  <c r="G345" i="9"/>
  <c r="G349" i="9"/>
  <c r="G352" i="9"/>
  <c r="G356" i="9"/>
  <c r="G160" i="11"/>
  <c r="G182" i="11"/>
  <c r="F331" i="9"/>
  <c r="F353" i="9"/>
  <c r="G121" i="8"/>
  <c r="F53" i="8"/>
  <c r="F60" i="8"/>
  <c r="F97" i="8"/>
  <c r="F103" i="8"/>
  <c r="G114" i="8"/>
  <c r="G118" i="8"/>
  <c r="G122" i="8"/>
  <c r="G126" i="8"/>
  <c r="G133" i="8"/>
  <c r="F178" i="8"/>
  <c r="F185" i="8"/>
  <c r="F198" i="8"/>
  <c r="F206" i="8"/>
  <c r="F212" i="8"/>
  <c r="F22" i="9"/>
  <c r="G331" i="9"/>
  <c r="G353" i="9"/>
  <c r="F154" i="10"/>
  <c r="G183" i="11"/>
  <c r="F98" i="8"/>
  <c r="F158" i="8"/>
  <c r="F186" i="8"/>
  <c r="F199" i="8"/>
  <c r="F213" i="8"/>
  <c r="F23" i="9"/>
  <c r="F191" i="9"/>
  <c r="F214" i="9" s="1"/>
  <c r="F195" i="9"/>
  <c r="F199" i="9"/>
  <c r="F203" i="9"/>
  <c r="F207" i="9"/>
  <c r="F211" i="9"/>
  <c r="F226" i="9"/>
  <c r="F229" i="9"/>
  <c r="F233" i="9"/>
  <c r="F248" i="9"/>
  <c r="F249" i="9" s="1"/>
  <c r="F251" i="9"/>
  <c r="F255" i="9"/>
  <c r="F321" i="9"/>
  <c r="F328" i="9" s="1"/>
  <c r="F325" i="9"/>
  <c r="F332" i="9"/>
  <c r="F343" i="9"/>
  <c r="F350" i="9" s="1"/>
  <c r="F347" i="9"/>
  <c r="F354" i="9"/>
  <c r="F23" i="10"/>
  <c r="F37" i="10" s="1"/>
  <c r="F27" i="10"/>
  <c r="F31" i="10"/>
  <c r="F35" i="10"/>
  <c r="F39" i="10"/>
  <c r="F148" i="10"/>
  <c r="F155" i="10"/>
  <c r="F151" i="11"/>
  <c r="F157" i="11" s="1"/>
  <c r="F155" i="11"/>
  <c r="F158" i="11"/>
  <c r="F162" i="11"/>
  <c r="F173" i="11"/>
  <c r="F179" i="11" s="1"/>
  <c r="F177" i="11"/>
  <c r="F180" i="11"/>
  <c r="F184" i="11"/>
  <c r="G117" i="8"/>
  <c r="G125" i="8"/>
  <c r="G132" i="8"/>
  <c r="G136" i="8"/>
  <c r="F104" i="8"/>
  <c r="F55" i="8"/>
  <c r="F62" i="8"/>
  <c r="F99" i="8"/>
  <c r="F105" i="8"/>
  <c r="G115" i="8"/>
  <c r="G119" i="8"/>
  <c r="G123" i="8"/>
  <c r="G127" i="8"/>
  <c r="G130" i="8"/>
  <c r="G134" i="8"/>
  <c r="G158" i="8"/>
  <c r="G162" i="8"/>
  <c r="F187" i="8"/>
  <c r="F200" i="8"/>
  <c r="F214" i="8"/>
  <c r="F16" i="9"/>
  <c r="F24" i="9"/>
  <c r="G191" i="9"/>
  <c r="G214" i="9" s="1"/>
  <c r="G195" i="9"/>
  <c r="G199" i="9"/>
  <c r="G203" i="9"/>
  <c r="G207" i="9"/>
  <c r="G211" i="9"/>
  <c r="G222" i="9"/>
  <c r="G227" i="9" s="1"/>
  <c r="G226" i="9"/>
  <c r="G229" i="9"/>
  <c r="G233" i="9"/>
  <c r="G244" i="9"/>
  <c r="G249" i="9" s="1"/>
  <c r="G248" i="9"/>
  <c r="G251" i="9"/>
  <c r="G255" i="9"/>
  <c r="G310" i="9"/>
  <c r="G315" i="9" s="1"/>
  <c r="G321" i="9"/>
  <c r="G325" i="9"/>
  <c r="G332" i="9"/>
  <c r="G343" i="9"/>
  <c r="G350" i="9" s="1"/>
  <c r="G347" i="9"/>
  <c r="G354" i="9"/>
  <c r="G23" i="10"/>
  <c r="G37" i="10" s="1"/>
  <c r="G27" i="10"/>
  <c r="G31" i="10"/>
  <c r="G35" i="10"/>
  <c r="F40" i="10"/>
  <c r="F149" i="10"/>
  <c r="F156" i="10"/>
  <c r="G151" i="11"/>
  <c r="G157" i="11" s="1"/>
  <c r="G155" i="11"/>
  <c r="G158" i="11"/>
  <c r="G162" i="11"/>
  <c r="G173" i="11"/>
  <c r="G179" i="11" s="1"/>
  <c r="G177" i="11"/>
  <c r="G180" i="11"/>
  <c r="G184" i="11"/>
  <c r="F17" i="9"/>
  <c r="F25" i="9"/>
  <c r="F192" i="9"/>
  <c r="F196" i="9"/>
  <c r="F200" i="9"/>
  <c r="F204" i="9"/>
  <c r="F208" i="9"/>
  <c r="F322" i="9"/>
  <c r="F326" i="9"/>
  <c r="F329" i="9"/>
  <c r="F344" i="9"/>
  <c r="F348" i="9"/>
  <c r="F351" i="9"/>
  <c r="F24" i="10"/>
  <c r="F28" i="10"/>
  <c r="F32" i="10"/>
  <c r="F150" i="10"/>
  <c r="F157" i="10"/>
  <c r="F152" i="11"/>
  <c r="F156" i="11"/>
  <c r="F159" i="11"/>
  <c r="F174" i="11"/>
  <c r="F178" i="11"/>
  <c r="F181" i="11"/>
  <c r="G113" i="8"/>
  <c r="F215" i="8"/>
  <c r="F57" i="8"/>
  <c r="G112" i="8"/>
  <c r="G116" i="8"/>
  <c r="G120" i="8"/>
  <c r="G124" i="8"/>
  <c r="G128" i="8"/>
  <c r="G131" i="8"/>
  <c r="G148" i="8"/>
  <c r="G155" i="8" s="1"/>
  <c r="G152" i="8"/>
  <c r="F194" i="8"/>
  <c r="F207" i="8" s="1"/>
  <c r="F18" i="9"/>
  <c r="G192" i="9"/>
  <c r="G196" i="9"/>
  <c r="G200" i="9"/>
  <c r="G204" i="9"/>
  <c r="G208" i="9"/>
  <c r="G322" i="9"/>
  <c r="G326" i="9"/>
  <c r="G329" i="9"/>
  <c r="G344" i="9"/>
  <c r="G348" i="9"/>
  <c r="G351" i="9"/>
  <c r="G24" i="10"/>
  <c r="G28" i="10"/>
  <c r="G32" i="10"/>
  <c r="F151" i="10"/>
  <c r="G137" i="11"/>
  <c r="G144" i="11" s="1"/>
  <c r="G152" i="11"/>
  <c r="G156" i="11"/>
  <c r="G159" i="11"/>
  <c r="G174" i="11"/>
  <c r="G178" i="11"/>
  <c r="G181" i="11"/>
  <c r="G129" i="8" l="1"/>
  <c r="F152" i="10"/>
  <c r="F58" i="8"/>
  <c r="F42" i="10"/>
  <c r="F208" i="8"/>
  <c r="F179" i="8"/>
</calcChain>
</file>

<file path=xl/sharedStrings.xml><?xml version="1.0" encoding="utf-8"?>
<sst xmlns="http://schemas.openxmlformats.org/spreadsheetml/2006/main" count="2525" uniqueCount="1804">
  <si>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</si>
  <si>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</si>
  <si>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</si>
  <si>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</si>
  <si>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</si>
  <si>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</si>
  <si>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</si>
  <si>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</si>
  <si>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</si>
  <si>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</si>
  <si>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</si>
  <si>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</si>
  <si>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</si>
  <si>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</si>
  <si>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</si>
  <si>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</si>
  <si>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</si>
  <si>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</si>
  <si>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</si>
  <si>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</si>
  <si>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</si>
  <si>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</si>
  <si>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</si>
  <si>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</si>
  <si>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</si>
  <si>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</si>
  <si>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</si>
  <si>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</si>
  <si>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</si>
  <si>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</si>
  <si>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</si>
  <si>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</si>
  <si>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</si>
  <si>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</si>
  <si>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</si>
  <si>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</si>
  <si>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</si>
  <si>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</si>
  <si>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</si>
  <si>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</si>
  <si>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</si>
  <si>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</si>
  <si>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</si>
  <si>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</si>
  <si>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</si>
  <si>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</si>
  <si>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</si>
  <si>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</si>
  <si>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</si>
  <si>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</si>
  <si>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</si>
  <si>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</si>
  <si>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</si>
  <si>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</si>
  <si>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</si>
  <si>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</si>
  <si>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</si>
  <si>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</si>
  <si>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</si>
  <si>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</si>
  <si>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</si>
  <si>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</si>
  <si>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</si>
  <si>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</si>
  <si>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</si>
  <si>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</si>
  <si>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</si>
  <si>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</si>
  <si>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</si>
  <si>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</si>
  <si>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</si>
  <si>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</si>
  <si>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</si>
  <si>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</si>
  <si>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</si>
  <si>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</si>
  <si>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</si>
  <si>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</si>
  <si>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</si>
  <si>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</si>
  <si>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</si>
  <si>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</si>
  <si>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</si>
  <si>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</si>
  <si>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</si>
  <si>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</si>
  <si>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</si>
  <si>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</si>
  <si>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</si>
  <si>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</si>
  <si>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</si>
  <si>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</si>
  <si>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</si>
  <si>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</si>
  <si>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</si>
  <si>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</si>
  <si>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</si>
  <si>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</si>
  <si>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</si>
  <si>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</si>
  <si>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</si>
  <si>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</si>
  <si>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</si>
  <si>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</si>
  <si>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</si>
  <si>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</si>
  <si>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</si>
  <si>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</si>
  <si>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</si>
  <si>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</si>
  <si>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</si>
  <si>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</si>
  <si>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</si>
  <si>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</si>
  <si>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</si>
  <si>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</si>
  <si>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</si>
  <si>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</si>
  <si>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</si>
  <si>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</si>
  <si>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</si>
  <si>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</si>
  <si>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</si>
  <si>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</si>
  <si>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</si>
  <si>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</si>
  <si>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</si>
  <si>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</si>
  <si>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</si>
  <si>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</si>
  <si>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</si>
  <si>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</si>
  <si>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</si>
  <si>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</si>
  <si>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</si>
  <si>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</si>
  <si>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</si>
  <si>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</si>
  <si>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</si>
  <si>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</si>
  <si>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</si>
  <si>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</si>
  <si>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</si>
  <si>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</si>
  <si>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</si>
  <si>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</si>
  <si>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</si>
  <si>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</si>
  <si>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</si>
  <si>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</si>
  <si>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</si>
  <si>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</si>
  <si>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</si>
  <si>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</si>
  <si>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</si>
  <si>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</si>
  <si>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</si>
  <si>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</si>
  <si>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</si>
  <si>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</si>
  <si>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</si>
  <si>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</si>
  <si>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</si>
  <si>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</si>
  <si>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</si>
  <si>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</si>
  <si>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</si>
  <si>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</si>
  <si>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</si>
  <si>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</si>
  <si>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</si>
  <si>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</si>
  <si>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</si>
  <si>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</si>
  <si>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</si>
  <si>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</si>
  <si>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</si>
  <si>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</si>
  <si>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</si>
  <si>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</si>
  <si>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</si>
  <si>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</si>
  <si>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</si>
  <si>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</si>
  <si>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</si>
  <si>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</si>
  <si>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</si>
  <si>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</si>
  <si>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</si>
  <si>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</si>
  <si>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</si>
  <si>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</si>
  <si>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</si>
  <si>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</si>
  <si>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</si>
  <si>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</si>
  <si>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</si>
  <si>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</si>
  <si>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</si>
  <si>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</si>
  <si>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</si>
  <si>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</si>
  <si>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</si>
  <si>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</si>
  <si>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</si>
  <si>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</si>
  <si>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</si>
  <si>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</si>
  <si>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</si>
  <si>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</si>
  <si>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</si>
  <si>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</si>
  <si>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</si>
  <si>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</si>
  <si>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</si>
  <si>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</si>
  <si>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</si>
  <si>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</si>
  <si>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</si>
  <si>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</si>
  <si>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</si>
  <si>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</si>
  <si>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</si>
  <si>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</si>
  <si>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</si>
  <si>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</si>
  <si>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</si>
  <si>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</si>
  <si>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</si>
  <si>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</si>
  <si>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</si>
  <si>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</si>
  <si>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</si>
  <si>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</si>
  <si>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</si>
  <si>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</si>
  <si>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</si>
  <si>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</si>
  <si>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</si>
  <si>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</si>
  <si>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</si>
  <si>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</si>
  <si>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</si>
  <si>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</si>
  <si>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</si>
  <si>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</si>
  <si>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</si>
  <si>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</si>
  <si>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</si>
  <si>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</si>
  <si>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</si>
  <si>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</si>
  <si>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</si>
  <si>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</si>
  <si>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</si>
  <si>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</si>
  <si>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</si>
  <si>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</si>
  <si>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</si>
  <si>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</si>
  <si>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</si>
  <si>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</si>
  <si>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</si>
  <si>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</si>
  <si>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</si>
  <si>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</si>
  <si>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</si>
  <si>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</si>
  <si>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</si>
  <si>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</si>
  <si>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</si>
  <si>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</si>
  <si>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</si>
  <si>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</si>
  <si>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</si>
  <si>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</si>
  <si>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</si>
  <si>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</si>
  <si>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</si>
  <si>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</si>
  <si>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</si>
  <si>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</si>
  <si>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</si>
  <si>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</si>
  <si>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</si>
  <si>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</si>
  <si>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</si>
  <si>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</si>
  <si>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</si>
  <si>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</si>
  <si>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</si>
  <si>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</si>
  <si>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</si>
  <si>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</si>
  <si>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</si>
  <si>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</si>
  <si>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</si>
  <si>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</si>
  <si>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</si>
  <si>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</si>
  <si>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</si>
  <si>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</si>
  <si>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</si>
  <si>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</si>
  <si>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</si>
  <si>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</si>
  <si>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</si>
  <si>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</si>
  <si>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</si>
  <si>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</si>
  <si>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</si>
  <si>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</si>
  <si>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</si>
  <si>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</si>
  <si>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</si>
  <si>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</si>
  <si>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</si>
  <si>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</si>
  <si>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</si>
  <si>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</si>
  <si>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</si>
  <si>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</si>
  <si>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</si>
  <si>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</si>
  <si>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</si>
  <si>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</si>
  <si>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</si>
  <si>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</si>
  <si>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</si>
  <si>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</si>
  <si>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</si>
  <si>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</si>
  <si>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</si>
  <si>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</si>
  <si>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</si>
  <si>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</si>
  <si>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</si>
  <si>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</si>
  <si>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</si>
  <si>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</si>
  <si>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</si>
  <si>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</si>
  <si>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</si>
  <si>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</si>
  <si>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</si>
  <si>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</si>
  <si>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</si>
  <si>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</si>
  <si>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</si>
  <si>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</si>
  <si>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</si>
  <si>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</si>
  <si>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</si>
  <si>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</si>
  <si>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</si>
  <si>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</si>
  <si>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</si>
  <si>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</si>
  <si>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</si>
  <si>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</si>
  <si>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</si>
  <si>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</si>
  <si>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</si>
  <si>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</si>
  <si>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</si>
  <si>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</si>
  <si>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</si>
  <si>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</si>
  <si>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</si>
  <si>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</si>
  <si>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</si>
  <si>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</si>
  <si>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</si>
  <si>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</si>
  <si>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</si>
  <si>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</si>
  <si>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</si>
  <si>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</si>
  <si>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</si>
  <si>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</si>
  <si>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</si>
  <si>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</si>
  <si>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</si>
  <si>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</si>
  <si>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</si>
  <si>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</si>
  <si>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</si>
  <si>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</si>
  <si>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</si>
  <si>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</si>
  <si>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</si>
  <si>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</si>
  <si>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</si>
  <si>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</si>
  <si>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</si>
  <si>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</si>
  <si>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</si>
  <si>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</si>
  <si>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</si>
  <si>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</si>
  <si>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</si>
  <si>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</si>
  <si>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</si>
  <si>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</si>
  <si>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</si>
  <si>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</si>
  <si>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</si>
  <si>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</si>
  <si>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</si>
  <si>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</si>
  <si>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</si>
  <si>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</si>
  <si>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</si>
  <si>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</si>
  <si>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</si>
  <si>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</si>
  <si>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</si>
  <si>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</si>
  <si>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</si>
  <si>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</si>
  <si>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</si>
  <si>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</si>
  <si>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</si>
  <si>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</si>
  <si>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</si>
  <si>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</si>
  <si>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</si>
  <si>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</si>
  <si>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</si>
  <si>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</si>
  <si>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</si>
  <si>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</si>
  <si>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</si>
  <si>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</si>
  <si>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</si>
  <si>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</si>
  <si>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</si>
  <si>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</si>
  <si>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</si>
  <si>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</si>
  <si>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</si>
  <si>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</si>
  <si>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</si>
  <si>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</si>
  <si>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</si>
  <si>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</si>
  <si>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</si>
  <si>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</si>
  <si>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</si>
  <si>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</si>
  <si>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</si>
  <si>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</si>
  <si>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</si>
  <si>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</si>
  <si>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</si>
  <si>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</si>
  <si>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</si>
  <si>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</si>
  <si>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</si>
  <si>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</si>
  <si>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</si>
  <si>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</si>
  <si>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</si>
  <si>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</si>
  <si>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</si>
  <si>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</si>
  <si>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</si>
  <si>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</si>
  <si>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</si>
  <si>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</si>
  <si>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</si>
  <si>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</si>
  <si>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</si>
  <si>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</si>
  <si>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</si>
  <si>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</si>
  <si>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</si>
  <si>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</si>
  <si>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</si>
  <si>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</si>
  <si>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</si>
  <si>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</si>
  <si>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</si>
  <si>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</si>
  <si>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</si>
  <si>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</si>
  <si>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</si>
  <si>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</si>
  <si>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</si>
  <si>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</si>
  <si>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</si>
  <si>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</si>
  <si>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</si>
  <si>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</si>
  <si>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</si>
  <si>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</si>
  <si>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</si>
  <si>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</si>
  <si>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</si>
  <si>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</si>
  <si>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</si>
  <si>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</si>
  <si>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</si>
  <si>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</si>
  <si>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</si>
  <si>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</si>
  <si>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</si>
  <si>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</si>
  <si>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</si>
  <si>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</si>
  <si>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</si>
  <si>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</si>
  <si>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</si>
  <si>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</si>
  <si>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</si>
  <si>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</si>
  <si>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</si>
  <si>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</si>
  <si>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</si>
  <si>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</si>
  <si>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</si>
  <si>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</si>
  <si>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</si>
  <si>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</si>
  <si>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</si>
  <si>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</si>
  <si>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</si>
  <si>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</si>
  <si>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</si>
  <si>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</si>
  <si>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</si>
  <si>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</si>
  <si>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</si>
  <si>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</si>
  <si>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</si>
  <si>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</si>
  <si>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</si>
  <si>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</si>
  <si>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</si>
  <si>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</si>
  <si>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</si>
  <si>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</si>
  <si>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</si>
  <si>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</si>
  <si>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</si>
  <si>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</si>
  <si>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</si>
  <si>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</si>
  <si>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</si>
  <si>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</si>
  <si>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</si>
  <si>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</si>
  <si>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</si>
  <si>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</si>
  <si>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</si>
  <si>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</si>
  <si>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</si>
  <si>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</si>
  <si>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</si>
  <si>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</si>
  <si>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</si>
  <si>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</si>
  <si>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</si>
  <si>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</si>
  <si>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</si>
  <si>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</si>
  <si>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</si>
  <si>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</si>
  <si>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</si>
  <si>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</si>
  <si>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</si>
  <si>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</si>
  <si>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</si>
  <si>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</si>
  <si>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</si>
  <si>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</si>
  <si>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</si>
  <si>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</si>
  <si>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</si>
  <si>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</si>
  <si>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</si>
  <si>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</si>
  <si>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</si>
  <si>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</si>
  <si>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</si>
  <si>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</si>
  <si>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</si>
  <si>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</si>
  <si>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</si>
  <si>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</si>
  <si>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</si>
  <si>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</si>
  <si>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</si>
  <si>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</si>
  <si>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</si>
  <si>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</si>
  <si>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</si>
  <si>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</si>
  <si>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</si>
  <si>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</si>
  <si>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</si>
  <si>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</si>
  <si>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</si>
  <si>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</si>
  <si>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</si>
  <si>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</si>
  <si>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</si>
  <si>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</si>
  <si>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</si>
  <si>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</si>
  <si>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</si>
  <si>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</si>
  <si>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</si>
  <si>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</si>
  <si>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</si>
  <si>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</si>
  <si>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</si>
  <si>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</si>
  <si>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</si>
  <si>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</si>
  <si>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</si>
  <si>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</si>
  <si>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</si>
  <si>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</si>
  <si>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</si>
  <si>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</si>
  <si>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</si>
  <si>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</si>
  <si>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</si>
  <si>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</si>
  <si>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</si>
  <si>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</si>
  <si>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</si>
  <si>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</si>
  <si>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</si>
  <si>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</si>
  <si>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</si>
  <si>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</si>
  <si>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</si>
  <si>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</si>
  <si>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</si>
  <si>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</si>
  <si>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</si>
  <si>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</si>
  <si>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</si>
  <si>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</si>
  <si>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</si>
  <si>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</si>
  <si>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</si>
  <si>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</si>
  <si>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</si>
  <si>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</si>
  <si>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</si>
  <si>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</si>
  <si>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</si>
  <si>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</si>
  <si>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</si>
  <si>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</si>
  <si>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</si>
  <si>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</si>
  <si>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</si>
  <si>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</si>
  <si>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</si>
  <si>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</si>
  <si>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</si>
  <si>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</si>
  <si>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</si>
  <si>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</si>
  <si>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</si>
  <si>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</si>
  <si>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</si>
  <si>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</si>
  <si>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</si>
  <si>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</si>
  <si>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</si>
  <si>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</si>
  <si>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</si>
  <si>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</si>
  <si>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</si>
  <si>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</si>
  <si>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</si>
  <si>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</si>
  <si>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</si>
  <si>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</si>
  <si>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</si>
  <si>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</si>
  <si>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</si>
  <si>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</si>
  <si>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</si>
  <si>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</si>
  <si>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</si>
  <si>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</si>
  <si>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</si>
  <si>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</si>
  <si>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</si>
  <si>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</si>
  <si>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</si>
  <si>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</si>
  <si>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</si>
  <si>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</si>
  <si>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</si>
  <si>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</si>
  <si>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</si>
  <si>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</si>
  <si>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</si>
  <si>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</si>
  <si>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</si>
  <si>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</si>
  <si>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</si>
  <si>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</si>
  <si>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</si>
  <si>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</si>
  <si>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</si>
  <si>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</si>
  <si>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</si>
  <si>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</si>
  <si>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</si>
  <si>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</si>
  <si>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</si>
  <si>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</si>
  <si>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</si>
  <si>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</si>
  <si>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</si>
  <si>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</si>
  <si>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</si>
  <si>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</si>
  <si>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</si>
  <si>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</si>
  <si>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</si>
  <si>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</si>
  <si>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</si>
  <si>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</si>
  <si>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</si>
  <si>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</si>
  <si>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</si>
  <si>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</si>
  <si>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</si>
  <si>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</si>
  <si>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</si>
  <si>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</si>
  <si>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</si>
  <si>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</si>
  <si>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</si>
  <si>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</si>
  <si>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</si>
  <si>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</si>
  <si>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</si>
  <si>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</si>
  <si>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</si>
  <si>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</si>
  <si>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</si>
  <si>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</si>
  <si>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</si>
  <si>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</si>
  <si>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</si>
  <si>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</si>
  <si>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</si>
  <si>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</si>
  <si>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</si>
  <si>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</si>
  <si>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</si>
  <si>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</si>
  <si>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</si>
  <si>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</si>
  <si>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</si>
  <si>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</si>
  <si>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</si>
  <si>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</si>
  <si>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</si>
  <si>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</si>
  <si>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</si>
  <si>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</si>
  <si>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</si>
  <si>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</si>
  <si>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</si>
  <si>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</si>
  <si>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</si>
  <si>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</si>
  <si>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</si>
  <si>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</si>
  <si>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</si>
  <si>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</si>
  <si>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</si>
  <si>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</si>
  <si>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</si>
  <si>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</si>
  <si>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</si>
  <si>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</si>
  <si>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</si>
  <si>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</si>
  <si>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</si>
  <si>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</si>
  <si>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</si>
  <si>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</si>
  <si>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</si>
  <si>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</si>
  <si>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</si>
  <si>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</si>
  <si>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</si>
  <si>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</si>
  <si>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</si>
  <si>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</si>
  <si>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</si>
  <si>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</si>
  <si>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</si>
  <si>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</si>
  <si>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</si>
  <si>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</si>
  <si>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</si>
  <si>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</si>
  <si>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</si>
  <si>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</si>
  <si>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</si>
  <si>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</si>
  <si>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</si>
  <si>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</si>
  <si>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</si>
  <si>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</si>
  <si>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</si>
  <si>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</si>
  <si>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</si>
  <si>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</si>
  <si>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</si>
  <si>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</si>
  <si>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</si>
  <si>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</si>
  <si>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</si>
  <si>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</si>
  <si>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</si>
  <si>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</si>
  <si>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</si>
  <si>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</si>
  <si>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</si>
  <si>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</si>
  <si>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</si>
  <si>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</si>
  <si>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</si>
  <si>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</si>
  <si>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</si>
  <si>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</si>
  <si>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</si>
  <si>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</si>
  <si>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</si>
  <si>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</si>
  <si>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</si>
  <si>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</si>
  <si>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</si>
  <si>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</si>
  <si>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</si>
  <si>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</si>
  <si>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</si>
  <si>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</si>
  <si>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</si>
  <si>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</si>
  <si>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</si>
  <si>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</si>
  <si>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</si>
  <si>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</si>
  <si>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</si>
  <si>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</si>
  <si>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</si>
  <si>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</si>
  <si>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</si>
  <si>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</si>
  <si>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</si>
  <si>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</si>
  <si>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</si>
  <si>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</si>
  <si>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</si>
  <si>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</si>
  <si>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</si>
  <si>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</si>
  <si>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</si>
  <si>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</si>
  <si>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</si>
  <si>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</si>
  <si>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</si>
  <si>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</si>
  <si>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</si>
  <si>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</si>
  <si>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</si>
  <si>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</si>
  <si>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</si>
  <si>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</si>
  <si>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</si>
  <si>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</si>
  <si>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</si>
  <si>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</si>
  <si>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</si>
  <si>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</si>
  <si>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</si>
  <si>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</si>
  <si>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</si>
  <si>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</si>
  <si>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</si>
  <si>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</si>
  <si>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</si>
  <si>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</si>
  <si>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</si>
  <si>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</si>
  <si>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</si>
  <si>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</si>
  <si>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</si>
  <si>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</si>
  <si>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</si>
  <si>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</si>
  <si>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</si>
  <si>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</si>
  <si>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</si>
  <si>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</si>
  <si>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</si>
  <si>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</si>
  <si>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</si>
  <si>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</si>
  <si>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</si>
  <si>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</si>
  <si>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</si>
  <si>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</si>
  <si>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</si>
  <si>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</si>
  <si>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</si>
  <si>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</si>
  <si>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</si>
  <si>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</si>
  <si>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</si>
  <si>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</si>
  <si>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</si>
  <si>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</si>
  <si>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</si>
  <si>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</si>
  <si>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</si>
  <si>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</si>
  <si>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</si>
  <si>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</si>
  <si>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</si>
  <si>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</si>
  <si>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</si>
  <si>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</si>
  <si>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</si>
  <si>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</si>
  <si>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</si>
  <si>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</si>
  <si>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</si>
  <si>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</si>
  <si>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</si>
  <si>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</si>
  <si>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</si>
  <si>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</si>
  <si>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</si>
  <si>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</si>
  <si>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</si>
  <si>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</si>
  <si>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</si>
  <si>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</si>
  <si>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</si>
  <si>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</si>
  <si>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</si>
  <si>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</si>
  <si>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</si>
  <si>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</si>
  <si>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</si>
  <si>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</si>
  <si>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</si>
  <si>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</si>
  <si>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</si>
  <si>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</si>
  <si>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</si>
  <si>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</si>
  <si>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</si>
  <si>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</si>
  <si>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</si>
  <si>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</si>
  <si>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</si>
  <si>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</si>
  <si>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</si>
  <si>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</si>
  <si>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</si>
  <si>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</si>
  <si>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</si>
  <si>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</si>
  <si>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</si>
  <si>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</si>
  <si>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</si>
  <si>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</si>
  <si>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</si>
  <si>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</si>
  <si>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</si>
  <si>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</si>
  <si>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</si>
  <si>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</si>
  <si>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</si>
  <si>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</si>
  <si>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</si>
  <si>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</si>
  <si>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</si>
  <si>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</si>
  <si>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</si>
  <si>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</si>
  <si>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</si>
  <si>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</si>
  <si>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</si>
  <si>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</si>
  <si>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</si>
  <si>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</si>
  <si>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</si>
  <si>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</si>
  <si>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</si>
  <si>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</si>
  <si>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</si>
  <si>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</si>
  <si>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</si>
  <si>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</si>
  <si>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</si>
  <si>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</si>
  <si>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</si>
  <si>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</si>
  <si>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</si>
  <si>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</si>
  <si>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</si>
  <si>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</si>
  <si>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</si>
  <si>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</si>
  <si>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</si>
  <si>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</si>
  <si>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</si>
  <si>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</si>
  <si>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</si>
  <si>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</si>
  <si>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</si>
  <si>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</si>
  <si>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</si>
  <si>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</si>
  <si>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</si>
  <si>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</si>
  <si>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</si>
  <si>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</si>
  <si>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</si>
  <si>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</si>
  <si>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</si>
  <si>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</si>
  <si>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</si>
  <si>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</si>
  <si>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</si>
  <si>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</si>
  <si>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</si>
  <si>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</si>
  <si>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</si>
  <si>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</si>
  <si>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</si>
  <si>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</si>
  <si>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</si>
  <si>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</si>
  <si>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</si>
  <si>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</si>
  <si>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</si>
  <si>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</si>
  <si>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</si>
  <si>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</si>
  <si>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</si>
  <si>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</si>
  <si>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</si>
  <si>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</si>
  <si>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</si>
  <si>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</si>
  <si>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</si>
  <si>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</si>
  <si>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</si>
  <si>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</si>
  <si>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</si>
  <si>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</si>
  <si>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</si>
  <si>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</si>
  <si>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</si>
  <si>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</si>
  <si>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</si>
  <si>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</si>
  <si>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</si>
  <si>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</si>
  <si>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</si>
  <si>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</si>
  <si>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</si>
  <si>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</si>
  <si>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</si>
  <si>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</si>
  <si>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</si>
  <si>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</si>
  <si>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</si>
  <si>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</si>
  <si>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</si>
  <si>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</si>
  <si>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</si>
  <si>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</si>
  <si>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</si>
  <si>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</si>
  <si>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</si>
  <si>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</si>
  <si>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</si>
  <si>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</si>
  <si>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</si>
  <si>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</si>
  <si>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</si>
  <si>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</si>
  <si>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</si>
  <si>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</si>
  <si>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</si>
  <si>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</si>
  <si>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</si>
  <si>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</si>
  <si>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</si>
  <si>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</si>
  <si>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</si>
  <si>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</si>
  <si>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</si>
  <si>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</si>
  <si>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</si>
  <si>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</si>
  <si>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</si>
  <si>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</si>
  <si>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</si>
  <si>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</si>
  <si>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</si>
  <si>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</si>
  <si>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</si>
  <si>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</si>
  <si>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</si>
  <si>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</si>
  <si>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</si>
  <si>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</si>
  <si>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</si>
  <si>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</si>
  <si>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</si>
  <si>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</si>
  <si>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</si>
  <si>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</si>
  <si>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</si>
  <si>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</si>
  <si>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</si>
  <si>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</si>
  <si>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</si>
  <si>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</si>
  <si>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</si>
  <si>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</si>
  <si>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</si>
  <si>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</si>
  <si>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</si>
  <si>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</si>
  <si>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</si>
  <si>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</si>
  <si>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</si>
  <si>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</si>
  <si>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</si>
  <si>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</si>
  <si>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</si>
  <si>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</si>
  <si>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</si>
  <si>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</si>
  <si>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</si>
  <si>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</si>
  <si>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</si>
  <si>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</si>
  <si>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</si>
  <si>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</si>
  <si>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</si>
  <si>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</si>
  <si>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</si>
  <si>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</si>
  <si>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</si>
  <si>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</si>
  <si>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</si>
  <si>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</si>
  <si>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</si>
  <si>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</si>
  <si>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</si>
  <si>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</si>
  <si>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</si>
  <si>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</si>
  <si>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</si>
  <si>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</si>
  <si>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</si>
  <si>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</si>
  <si>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</si>
  <si>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</si>
  <si>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</si>
  <si>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</si>
  <si>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</si>
  <si>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</si>
  <si>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</si>
  <si>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</si>
  <si>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</si>
  <si>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</si>
  <si>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</si>
  <si>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</si>
  <si>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</si>
  <si>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</si>
  <si>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</si>
  <si>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</si>
  <si>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</si>
  <si>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</si>
  <si>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</si>
  <si>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</si>
  <si>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</si>
  <si>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</si>
  <si>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</si>
  <si>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</si>
  <si>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</si>
  <si>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</si>
  <si>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</si>
  <si>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</si>
  <si>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</si>
  <si>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</si>
  <si>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</si>
  <si>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</si>
  <si>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</si>
  <si>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</si>
  <si>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</si>
  <si>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</si>
  <si>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</si>
  <si>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</si>
  <si>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</si>
  <si>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</si>
  <si>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</si>
  <si>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</si>
  <si>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</si>
  <si>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</si>
  <si>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</si>
  <si>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</si>
  <si>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</si>
  <si>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</si>
  <si>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</si>
  <si>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</si>
  <si>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</si>
  <si>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</si>
  <si>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</si>
  <si>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</si>
  <si>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</si>
  <si>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</si>
  <si>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</si>
  <si>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</si>
  <si>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</si>
  <si>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</si>
  <si>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</si>
  <si>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</si>
  <si>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</si>
  <si>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</si>
  <si>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</si>
  <si>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</si>
  <si>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</si>
  <si>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</si>
  <si>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</si>
  <si>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</si>
  <si>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</si>
  <si>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</si>
  <si>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</si>
  <si>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</si>
  <si>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</si>
  <si>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</si>
  <si>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</si>
  <si>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</si>
  <si>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</si>
  <si>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</si>
  <si>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</si>
  <si>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</si>
  <si>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</si>
  <si>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</si>
  <si>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</si>
  <si>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</si>
  <si>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</si>
  <si>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</si>
  <si>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</si>
  <si>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</si>
  <si>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</si>
  <si>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</si>
  <si>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</si>
  <si>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</si>
  <si>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</si>
  <si>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</si>
  <si>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</si>
  <si>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</si>
  <si>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</si>
  <si>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</si>
  <si>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</si>
  <si>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</si>
  <si>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</si>
  <si>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</si>
  <si>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</si>
  <si>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</si>
  <si>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</si>
  <si>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</si>
  <si>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</si>
  <si>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</si>
  <si>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</si>
  <si>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</si>
  <si>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</si>
  <si>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</si>
  <si>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</si>
  <si>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</si>
  <si>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</si>
  <si>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</si>
  <si>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</si>
  <si>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</si>
  <si>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</si>
  <si>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</si>
  <si>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</si>
  <si>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</si>
  <si>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</si>
  <si>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</si>
  <si>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</si>
  <si>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</si>
  <si>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</si>
  <si>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</si>
  <si>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</si>
  <si>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</si>
  <si>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</si>
  <si>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</si>
  <si>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</si>
  <si>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</si>
  <si>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</si>
  <si>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</si>
  <si>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</si>
  <si>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</si>
  <si>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</si>
  <si>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</si>
  <si>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</si>
  <si>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</si>
  <si>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</si>
  <si>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</si>
  <si>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</si>
  <si>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</si>
  <si>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</si>
  <si>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</si>
  <si>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</si>
  <si>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</si>
  <si>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</si>
  <si>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</si>
  <si>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</si>
  <si>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</si>
  <si>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</si>
  <si>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</si>
  <si>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</si>
  <si>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</si>
  <si>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</si>
  <si>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</si>
  <si>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</si>
  <si>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</si>
  <si>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</si>
  <si>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</si>
  <si>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</si>
  <si>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</si>
  <si>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</si>
  <si>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</si>
  <si>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</si>
  <si>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</si>
  <si>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</si>
  <si>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</si>
  <si>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</si>
  <si>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</si>
  <si>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</si>
  <si>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</si>
  <si>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</si>
  <si>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</si>
  <si>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</si>
  <si>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</si>
  <si>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</si>
  <si>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</si>
  <si>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</si>
  <si>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</si>
  <si>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</si>
  <si>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</si>
  <si>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</si>
  <si>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</si>
  <si>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</si>
  <si>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</si>
  <si>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</si>
  <si>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</si>
  <si>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</si>
  <si>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</si>
  <si>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</si>
  <si>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</si>
  <si>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</si>
  <si>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</si>
  <si>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</si>
  <si>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</si>
  <si>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</si>
  <si>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</si>
  <si>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</si>
  <si>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</si>
  <si>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</si>
  <si>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</si>
  <si>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</si>
  <si>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</si>
  <si>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</si>
  <si>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</si>
  <si>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</si>
  <si>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</si>
  <si>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</si>
  <si>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</si>
  <si>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</si>
  <si>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</si>
  <si>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</si>
  <si>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</si>
  <si>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</si>
  <si>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</si>
  <si>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</si>
  <si>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</si>
  <si>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</si>
  <si>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</si>
  <si>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</si>
  <si>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</si>
  <si>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</si>
  <si>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</si>
  <si>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</si>
  <si>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</si>
  <si>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</si>
  <si>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</si>
  <si>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</si>
  <si>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</si>
  <si>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</si>
  <si>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</si>
  <si>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</si>
  <si>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</si>
  <si>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</si>
  <si>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</si>
  <si>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</si>
  <si>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</si>
  <si>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</si>
  <si>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</si>
  <si>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</si>
  <si>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</si>
  <si>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</si>
  <si>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</si>
  <si>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</si>
  <si>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</si>
  <si>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</si>
  <si>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</si>
  <si>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</si>
  <si>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</si>
  <si>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</si>
  <si>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</si>
  <si>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</si>
  <si>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</si>
  <si>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</si>
  <si>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</si>
  <si>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</si>
  <si>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</si>
  <si>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</si>
  <si>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</si>
  <si>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</si>
  <si>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</si>
  <si>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</si>
  <si>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</si>
  <si>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</si>
  <si>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</si>
  <si>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</si>
  <si>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</si>
  <si>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</si>
  <si>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</si>
  <si>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</si>
  <si>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</si>
  <si>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</si>
  <si>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</si>
  <si>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</si>
  <si>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</si>
  <si>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</si>
  <si>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</si>
  <si>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</si>
  <si>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</si>
  <si>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</si>
  <si>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</si>
  <si>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</si>
  <si>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</si>
  <si>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</si>
  <si>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</si>
  <si>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</si>
  <si>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</si>
  <si>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</si>
  <si>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</si>
  <si>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</si>
  <si>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</si>
  <si>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</si>
  <si>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</si>
  <si>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</si>
  <si>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</si>
  <si>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</si>
  <si>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</si>
  <si>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</si>
  <si>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</si>
  <si>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</si>
  <si>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</si>
  <si>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</si>
  <si>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</si>
  <si>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</si>
  <si>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</si>
  <si>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</si>
  <si>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</si>
  <si>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</si>
  <si>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</si>
  <si>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</si>
  <si>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</si>
  <si>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</si>
  <si>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</si>
  <si>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</si>
  <si>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</si>
  <si>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</si>
  <si>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</si>
  <si>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</si>
  <si>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</si>
  <si>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</si>
  <si>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</si>
  <si>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</si>
  <si>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</si>
  <si>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</si>
  <si>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</si>
  <si>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</si>
  <si>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</si>
  <si>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</si>
  <si>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</si>
  <si>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</si>
  <si>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</si>
  <si>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</si>
  <si>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</si>
  <si>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</si>
  <si>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</si>
  <si>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</si>
  <si>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</si>
  <si>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</si>
  <si>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</si>
  <si>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</si>
  <si>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</si>
  <si>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</si>
  <si>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</si>
  <si>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</si>
  <si>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</si>
  <si>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</si>
  <si>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</si>
  <si>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</si>
  <si>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</si>
  <si>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</si>
  <si>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</si>
  <si>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</si>
  <si>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</si>
  <si>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</si>
  <si>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</si>
  <si>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</si>
  <si>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</si>
  <si>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</si>
  <si>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</si>
  <si>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</si>
  <si>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</si>
  <si>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</si>
  <si>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</si>
  <si>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</si>
  <si>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</si>
  <si>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</si>
  <si>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</si>
  <si>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</si>
  <si>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</si>
  <si>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</si>
  <si>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</si>
  <si>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</si>
  <si>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</si>
  <si>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</si>
  <si>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</si>
  <si>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</si>
  <si>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</si>
  <si>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</si>
  <si>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</si>
  <si>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</si>
  <si>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</si>
  <si>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</si>
  <si>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</si>
  <si>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</si>
  <si>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</si>
  <si>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</si>
  <si>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</si>
  <si>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</si>
  <si>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</si>
  <si>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</si>
  <si>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</si>
  <si>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</si>
  <si>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</si>
  <si>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</si>
  <si>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</si>
  <si>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</si>
  <si>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</si>
  <si>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</si>
  <si>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</si>
  <si>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</si>
  <si>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</si>
  <si>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</si>
  <si>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</si>
  <si>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</si>
  <si>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</si>
  <si>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</si>
  <si>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</si>
  <si>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</si>
  <si>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</si>
  <si>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</si>
  <si>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</si>
  <si>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</si>
  <si>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</si>
  <si>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</si>
  <si>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</si>
  <si>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</si>
  <si>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</si>
  <si>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</si>
  <si>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</si>
  <si>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</si>
  <si>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</si>
  <si>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</si>
  <si>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</si>
  <si>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</si>
  <si>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</si>
  <si>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</si>
  <si>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</si>
  <si>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</si>
  <si>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</si>
  <si>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</si>
  <si>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</si>
  <si>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</si>
  <si>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</si>
  <si>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</si>
  <si>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</si>
  <si>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</si>
  <si>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</si>
  <si>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</si>
  <si>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</si>
  <si>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</si>
  <si>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</si>
  <si>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</si>
  <si>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</si>
  <si>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</si>
  <si>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</si>
  <si>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</si>
  <si>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</si>
  <si>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</si>
  <si>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</si>
  <si>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</si>
  <si>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</si>
  <si>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</si>
  <si>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</si>
  <si>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</si>
  <si>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</si>
  <si>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</si>
  <si>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</si>
  <si>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</si>
  <si>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</si>
  <si>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</si>
  <si>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</si>
  <si>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</si>
  <si>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</si>
  <si>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</si>
  <si>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</si>
  <si>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</si>
  <si>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</si>
  <si>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</si>
  <si>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</si>
  <si>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</si>
  <si>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</si>
  <si>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</si>
  <si>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</si>
  <si>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</si>
  <si>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</si>
  <si>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</si>
  <si>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</si>
  <si>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</si>
  <si>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</si>
  <si>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</si>
  <si>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</si>
  <si>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</si>
  <si>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</si>
  <si>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</si>
  <si>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</si>
  <si>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</si>
  <si>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</si>
  <si>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</si>
  <si>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</si>
  <si>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</si>
  <si>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</si>
  <si>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</si>
  <si>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</si>
  <si>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</si>
  <si>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</si>
  <si>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</si>
  <si>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</si>
  <si>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</si>
  <si>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</si>
  <si>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</si>
  <si>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</si>
  <si>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</si>
  <si>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</si>
  <si>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</si>
  <si>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</si>
  <si>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</si>
  <si>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</si>
  <si>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</si>
  <si>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</si>
  <si>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</si>
  <si>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</si>
  <si>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</si>
  <si>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</si>
  <si>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</si>
  <si>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</si>
  <si>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</si>
  <si>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</si>
  <si>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</si>
  <si>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</si>
  <si>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</si>
  <si>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</si>
  <si>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</si>
  <si>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</si>
  <si>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</si>
  <si>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</si>
  <si>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</si>
  <si>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</si>
  <si>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</si>
  <si>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</si>
  <si>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</si>
  <si>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</si>
  <si>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</si>
  <si>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</si>
  <si>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</si>
  <si>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</si>
  <si>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</si>
  <si>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</si>
  <si>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</si>
  <si>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</si>
  <si>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</si>
  <si>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</si>
  <si>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</si>
  <si>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</si>
  <si>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</si>
  <si>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</si>
  <si>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</si>
  <si>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</si>
  <si>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</si>
  <si>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</si>
  <si>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</si>
  <si>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</si>
  <si>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</si>
  <si>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</si>
  <si>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</si>
  <si>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</si>
  <si>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</si>
  <si>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</si>
  <si>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</si>
  <si>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</si>
  <si>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</si>
  <si>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</si>
  <si>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</si>
  <si>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</si>
  <si>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</si>
  <si>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</si>
  <si>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</si>
  <si>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</si>
  <si>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</si>
  <si>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</si>
  <si>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</si>
  <si>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</si>
  <si>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</si>
  <si>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</si>
  <si>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</si>
  <si>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</si>
  <si>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</si>
  <si>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</si>
  <si>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</si>
  <si>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</si>
  <si>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</si>
  <si>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</si>
  <si>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</si>
  <si>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</si>
  <si>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</si>
  <si>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</si>
  <si>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</si>
  <si>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</si>
  <si>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</si>
  <si>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</si>
  <si>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</si>
  <si>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</si>
  <si>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</si>
  <si>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</si>
  <si>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</si>
  <si>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</si>
  <si>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</si>
  <si>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</si>
  <si>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</si>
  <si>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</si>
  <si>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</si>
  <si>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</si>
  <si>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</si>
  <si>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</si>
  <si>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</si>
  <si>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</si>
  <si>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</si>
  <si>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</si>
  <si>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</si>
  <si>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724500Y1QNFXSTOLHZ08</t>
  </si>
  <si>
    <t>&lt; 30 days</t>
  </si>
  <si>
    <t>30 days - 60 days</t>
  </si>
  <si>
    <t>60 days - 90 days</t>
  </si>
  <si>
    <t>90 days - 180 days</t>
  </si>
  <si>
    <t>180 days &gt;</t>
  </si>
  <si>
    <t>Performing</t>
  </si>
  <si>
    <t>Reporting Date: 28/05/2021</t>
  </si>
  <si>
    <t>Cut-off Date: 30/04/2021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</si>
</sst>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retained-gedekte-obligaties.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1802</v>
      </c>
      <c r="G9" s="7"/>
      <c r="H9" s="7"/>
      <c r="I9" s="7"/>
      <c r="J9" s="8"/>
    </row>
    <row r="10" spans="2:10" ht="21" x14ac:dyDescent="0.25">
      <c r="B10" s="6"/>
      <c r="C10" s="7"/>
      <c r="D10" s="7"/>
      <c r="E10" s="7"/>
      <c r="F10" s="12" t="s">
        <v>1803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44316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60"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45324.582710999995</v>
      </c>
      <c r="F38" s="42"/>
      <c r="H38" s="23"/>
      <c r="L38" s="23"/>
      <c r="M38" s="23"/>
    </row>
    <row r="39" spans="1:14" x14ac:dyDescent="0.25">
      <c r="A39" s="25" t="s">
        <v>66</v>
      </c>
      <c r="B39" s="42" t="s">
        <v>67</v>
      </c>
      <c r="C39" s="148">
        <v>40000</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0.13311456777499986</v>
      </c>
      <c r="E45" s="142"/>
      <c r="F45" s="142">
        <v>0.09</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45324.582710999995</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45324.582710999995</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15.9</v>
      </c>
      <c r="D66" s="152">
        <v>7.0485629460362196</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31.064302000000001</v>
      </c>
      <c r="D70" s="148" t="s">
        <v>1338</v>
      </c>
      <c r="E70" s="21"/>
      <c r="F70" s="157">
        <f t="shared" ref="F70:F76" si="1">IF($C$77=0,"",IF(C70="[for completion]","",C70/$C$77))</f>
        <v>6.8537425266140134E-4</v>
      </c>
      <c r="G70" s="157" t="s">
        <v>1338</v>
      </c>
      <c r="H70" s="23"/>
      <c r="L70" s="23"/>
      <c r="M70" s="23"/>
      <c r="N70" s="55"/>
    </row>
    <row r="71" spans="1:14" x14ac:dyDescent="0.25">
      <c r="A71" s="25" t="s">
        <v>114</v>
      </c>
      <c r="B71" s="138" t="s">
        <v>1654</v>
      </c>
      <c r="C71" s="148">
        <v>43.712156</v>
      </c>
      <c r="D71" s="148" t="s">
        <v>1338</v>
      </c>
      <c r="E71" s="21"/>
      <c r="F71" s="157">
        <f t="shared" si="1"/>
        <v>9.6442489680658491E-4</v>
      </c>
      <c r="G71" s="157" t="s">
        <v>1338</v>
      </c>
      <c r="H71" s="23"/>
      <c r="L71" s="23"/>
      <c r="M71" s="23"/>
      <c r="N71" s="55"/>
    </row>
    <row r="72" spans="1:14" x14ac:dyDescent="0.25">
      <c r="A72" s="25" t="s">
        <v>115</v>
      </c>
      <c r="B72" s="137" t="s">
        <v>1655</v>
      </c>
      <c r="C72" s="148">
        <v>70.480891</v>
      </c>
      <c r="D72" s="148" t="s">
        <v>1338</v>
      </c>
      <c r="E72" s="21"/>
      <c r="F72" s="157">
        <f t="shared" si="1"/>
        <v>1.5550257010775483E-3</v>
      </c>
      <c r="G72" s="157" t="s">
        <v>1338</v>
      </c>
      <c r="H72" s="23"/>
      <c r="L72" s="23"/>
      <c r="M72" s="23"/>
      <c r="N72" s="55"/>
    </row>
    <row r="73" spans="1:14" x14ac:dyDescent="0.25">
      <c r="A73" s="25" t="s">
        <v>116</v>
      </c>
      <c r="B73" s="137" t="s">
        <v>1656</v>
      </c>
      <c r="C73" s="148">
        <v>96.556484999999995</v>
      </c>
      <c r="D73" s="148" t="s">
        <v>1338</v>
      </c>
      <c r="E73" s="21"/>
      <c r="F73" s="157">
        <f t="shared" si="1"/>
        <v>2.1303336783967271E-3</v>
      </c>
      <c r="G73" s="157" t="s">
        <v>1338</v>
      </c>
      <c r="H73" s="23"/>
      <c r="L73" s="23"/>
      <c r="M73" s="23"/>
      <c r="N73" s="55"/>
    </row>
    <row r="74" spans="1:14" x14ac:dyDescent="0.25">
      <c r="A74" s="25" t="s">
        <v>117</v>
      </c>
      <c r="B74" s="137" t="s">
        <v>1657</v>
      </c>
      <c r="C74" s="148">
        <v>124.663016</v>
      </c>
      <c r="D74" s="148" t="s">
        <v>1338</v>
      </c>
      <c r="E74" s="21"/>
      <c r="F74" s="157">
        <f t="shared" si="1"/>
        <v>2.7504503859612332E-3</v>
      </c>
      <c r="G74" s="157" t="s">
        <v>1338</v>
      </c>
      <c r="H74" s="23"/>
      <c r="L74" s="23"/>
      <c r="M74" s="23"/>
      <c r="N74" s="55"/>
    </row>
    <row r="75" spans="1:14" x14ac:dyDescent="0.25">
      <c r="A75" s="25" t="s">
        <v>118</v>
      </c>
      <c r="B75" s="137" t="s">
        <v>1658</v>
      </c>
      <c r="C75" s="148">
        <v>1755.7906</v>
      </c>
      <c r="D75" s="148" t="s">
        <v>1338</v>
      </c>
      <c r="E75" s="21"/>
      <c r="F75" s="157">
        <f t="shared" si="1"/>
        <v>3.8738152568337555E-2</v>
      </c>
      <c r="G75" s="157" t="s">
        <v>1338</v>
      </c>
      <c r="H75" s="23"/>
      <c r="L75" s="23"/>
      <c r="M75" s="23"/>
      <c r="N75" s="55"/>
    </row>
    <row r="76" spans="1:14" x14ac:dyDescent="0.25">
      <c r="A76" s="25" t="s">
        <v>119</v>
      </c>
      <c r="B76" s="137" t="s">
        <v>1659</v>
      </c>
      <c r="C76" s="148">
        <v>43202.315257000002</v>
      </c>
      <c r="D76" s="148" t="s">
        <v>1338</v>
      </c>
      <c r="E76" s="21"/>
      <c r="F76" s="157">
        <f t="shared" si="1"/>
        <v>0.95317623851675892</v>
      </c>
      <c r="G76" s="157" t="s">
        <v>1338</v>
      </c>
      <c r="H76" s="23"/>
      <c r="L76" s="23"/>
      <c r="M76" s="23"/>
      <c r="N76" s="55"/>
    </row>
    <row r="77" spans="1:14" x14ac:dyDescent="0.25">
      <c r="A77" s="25" t="s">
        <v>120</v>
      </c>
      <c r="B77" s="59" t="s">
        <v>99</v>
      </c>
      <c r="C77" s="150">
        <f>SUM(C70:C76)</f>
        <v>45324.582707000001</v>
      </c>
      <c r="D77" s="150" t="s">
        <v>1338</v>
      </c>
      <c r="E77" s="42"/>
      <c r="F77" s="158">
        <f>SUM(F70:F76)</f>
        <v>1</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14.500662</v>
      </c>
      <c r="D79" s="150" t="s">
        <v>1338</v>
      </c>
      <c r="E79" s="42"/>
      <c r="F79" s="157">
        <f>IF($C$77=0,"",IF(C79="","",C79/$C$77))</f>
        <v>3.1992929959751167E-4</v>
      </c>
      <c r="G79" s="157" t="s">
        <v>1338</v>
      </c>
      <c r="H79" s="23"/>
      <c r="L79" s="23"/>
      <c r="M79" s="23"/>
      <c r="N79" s="55"/>
    </row>
    <row r="80" spans="1:14" outlineLevel="1" x14ac:dyDescent="0.25">
      <c r="A80" s="25" t="s">
        <v>125</v>
      </c>
      <c r="B80" s="60" t="s">
        <v>126</v>
      </c>
      <c r="C80" s="150">
        <v>16.563638999999998</v>
      </c>
      <c r="D80" s="150" t="s">
        <v>1338</v>
      </c>
      <c r="E80" s="42"/>
      <c r="F80" s="157">
        <f>IF($C$77=0,"",IF(C80="","",C80/$C$77))</f>
        <v>3.654449310008073E-4</v>
      </c>
      <c r="G80" s="157" t="s">
        <v>1338</v>
      </c>
      <c r="H80" s="23"/>
      <c r="L80" s="23"/>
      <c r="M80" s="23"/>
      <c r="N80" s="55"/>
    </row>
    <row r="81" spans="1:14" outlineLevel="1" x14ac:dyDescent="0.25">
      <c r="A81" s="25" t="s">
        <v>127</v>
      </c>
      <c r="B81" s="60" t="s">
        <v>128</v>
      </c>
      <c r="C81" s="150">
        <v>18.587937</v>
      </c>
      <c r="D81" s="150" t="s">
        <v>1338</v>
      </c>
      <c r="E81" s="42"/>
      <c r="F81" s="157">
        <f>IF($C$77=0,"",IF(C81="","",C81/$C$77))</f>
        <v>4.1010718444252218E-4</v>
      </c>
      <c r="G81" s="157" t="s">
        <v>1338</v>
      </c>
      <c r="H81" s="23"/>
      <c r="L81" s="23"/>
      <c r="M81" s="23"/>
      <c r="N81" s="55"/>
    </row>
    <row r="82" spans="1:14" outlineLevel="1" x14ac:dyDescent="0.25">
      <c r="A82" s="25" t="s">
        <v>129</v>
      </c>
      <c r="B82" s="60" t="s">
        <v>130</v>
      </c>
      <c r="C82" s="150">
        <v>25.124219</v>
      </c>
      <c r="D82" s="150" t="s">
        <v>1338</v>
      </c>
      <c r="E82" s="42"/>
      <c r="F82" s="157">
        <f>IF($C$77=0,"",IF(C82="","",C82/$C$77))</f>
        <v>5.5431771236406273E-4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8.4499999999999993</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c r="D93" s="148" t="s">
        <v>1338</v>
      </c>
      <c r="E93" s="21"/>
      <c r="F93" s="157" t="str">
        <f t="shared" ref="F93:F99" si="2">IF($C$100=0,"",IF(C93="[for completion]","",IF(C93="","",C93/$C$100)))</f>
        <v/>
      </c>
      <c r="G93" s="157" t="s">
        <v>1338</v>
      </c>
      <c r="H93" s="23"/>
      <c r="L93" s="23"/>
      <c r="M93" s="23"/>
      <c r="N93" s="55"/>
    </row>
    <row r="94" spans="1:14" x14ac:dyDescent="0.25">
      <c r="A94" s="25" t="s">
        <v>142</v>
      </c>
      <c r="B94" s="138" t="s">
        <v>1654</v>
      </c>
      <c r="C94" s="148">
        <v>2000</v>
      </c>
      <c r="D94" s="148" t="s">
        <v>1338</v>
      </c>
      <c r="E94" s="21"/>
      <c r="F94" s="157">
        <f t="shared" si="2"/>
        <v>0.05</v>
      </c>
      <c r="G94" s="157" t="s">
        <v>1338</v>
      </c>
      <c r="H94" s="23"/>
      <c r="L94" s="23"/>
      <c r="M94" s="23"/>
      <c r="N94" s="55"/>
    </row>
    <row r="95" spans="1:14" x14ac:dyDescent="0.25">
      <c r="A95" s="25" t="s">
        <v>143</v>
      </c>
      <c r="B95" s="138" t="s">
        <v>1655</v>
      </c>
      <c r="C95" s="148"/>
      <c r="D95" s="148" t="s">
        <v>1338</v>
      </c>
      <c r="E95" s="21"/>
      <c r="F95" s="157" t="str">
        <f t="shared" si="2"/>
        <v/>
      </c>
      <c r="G95" s="157" t="s">
        <v>1338</v>
      </c>
      <c r="H95" s="23"/>
      <c r="L95" s="23"/>
      <c r="M95" s="23"/>
      <c r="N95" s="55"/>
    </row>
    <row r="96" spans="1:14" x14ac:dyDescent="0.25">
      <c r="A96" s="25" t="s">
        <v>144</v>
      </c>
      <c r="B96" s="138" t="s">
        <v>1656</v>
      </c>
      <c r="C96" s="148">
        <v>8000</v>
      </c>
      <c r="D96" s="148" t="s">
        <v>1338</v>
      </c>
      <c r="E96" s="21"/>
      <c r="F96" s="157">
        <f t="shared" si="2"/>
        <v>0.2</v>
      </c>
      <c r="G96" s="157" t="s">
        <v>1338</v>
      </c>
      <c r="H96" s="23"/>
      <c r="L96" s="23"/>
      <c r="M96" s="23"/>
      <c r="N96" s="55"/>
    </row>
    <row r="97" spans="1:14" x14ac:dyDescent="0.25">
      <c r="A97" s="25" t="s">
        <v>145</v>
      </c>
      <c r="B97" s="138" t="s">
        <v>1657</v>
      </c>
      <c r="C97" s="148">
        <v>6000</v>
      </c>
      <c r="D97" s="148" t="s">
        <v>1338</v>
      </c>
      <c r="E97" s="21"/>
      <c r="F97" s="157">
        <f t="shared" si="2"/>
        <v>0.15</v>
      </c>
      <c r="G97" s="157" t="s">
        <v>1338</v>
      </c>
      <c r="H97" s="23"/>
      <c r="L97" s="23"/>
      <c r="M97" s="23"/>
    </row>
    <row r="98" spans="1:14" x14ac:dyDescent="0.25">
      <c r="A98" s="25" t="s">
        <v>146</v>
      </c>
      <c r="B98" s="138" t="s">
        <v>1658</v>
      </c>
      <c r="C98" s="148">
        <v>12000</v>
      </c>
      <c r="D98" s="148" t="s">
        <v>1338</v>
      </c>
      <c r="E98" s="21"/>
      <c r="F98" s="157">
        <f t="shared" si="2"/>
        <v>0.3</v>
      </c>
      <c r="G98" s="157" t="s">
        <v>1338</v>
      </c>
      <c r="H98" s="23"/>
      <c r="L98" s="23"/>
      <c r="M98" s="23"/>
    </row>
    <row r="99" spans="1:14" x14ac:dyDescent="0.25">
      <c r="A99" s="25" t="s">
        <v>147</v>
      </c>
      <c r="B99" s="138" t="s">
        <v>1659</v>
      </c>
      <c r="C99" s="148">
        <v>12000</v>
      </c>
      <c r="D99" s="148" t="s">
        <v>1338</v>
      </c>
      <c r="E99" s="21"/>
      <c r="F99" s="157">
        <f t="shared" si="2"/>
        <v>0.3</v>
      </c>
      <c r="G99" s="157" t="s">
        <v>1338</v>
      </c>
      <c r="H99" s="23"/>
      <c r="L99" s="23"/>
      <c r="M99" s="23"/>
    </row>
    <row r="100" spans="1:14" x14ac:dyDescent="0.25">
      <c r="A100" s="25" t="s">
        <v>148</v>
      </c>
      <c r="B100" s="59" t="s">
        <v>99</v>
      </c>
      <c r="C100" s="150">
        <f>SUM(C93:C99)</f>
        <v>40000</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c r="D102" s="150" t="s">
        <v>1338</v>
      </c>
      <c r="E102" s="42"/>
      <c r="F102" s="157" t="str">
        <f>IF($C$100=0,"",IF(C102="","",IF(C102="","",C102/$C$100)))</f>
        <v/>
      </c>
      <c r="G102" s="157" t="s">
        <v>1338</v>
      </c>
      <c r="H102" s="23"/>
      <c r="L102" s="23"/>
      <c r="M102" s="23"/>
    </row>
    <row r="103" spans="1:14" outlineLevel="1" x14ac:dyDescent="0.25">
      <c r="A103" s="25" t="s">
        <v>151</v>
      </c>
      <c r="B103" s="60" t="s">
        <v>126</v>
      </c>
      <c r="C103" s="150"/>
      <c r="D103" s="150" t="s">
        <v>1338</v>
      </c>
      <c r="E103" s="42"/>
      <c r="F103" s="157" t="str">
        <f>IF($C$100=0,"",IF(C103="","",IF(C103="","",C103/$C$100)))</f>
        <v/>
      </c>
      <c r="G103" s="157" t="s">
        <v>1338</v>
      </c>
      <c r="H103" s="23"/>
      <c r="L103" s="23"/>
      <c r="M103" s="23"/>
    </row>
    <row r="104" spans="1:14" outlineLevel="1" x14ac:dyDescent="0.25">
      <c r="A104" s="25" t="s">
        <v>152</v>
      </c>
      <c r="B104" s="60" t="s">
        <v>128</v>
      </c>
      <c r="C104" s="150"/>
      <c r="D104" s="150" t="s">
        <v>1338</v>
      </c>
      <c r="E104" s="42"/>
      <c r="F104" s="157" t="str">
        <f>IF($C$100=0,"",IF(C104="","",IF(C104="","",C104/$C$100)))</f>
        <v/>
      </c>
      <c r="G104" s="157" t="s">
        <v>1338</v>
      </c>
      <c r="H104" s="23"/>
      <c r="L104" s="23"/>
      <c r="M104" s="23"/>
    </row>
    <row r="105" spans="1:14" outlineLevel="1" x14ac:dyDescent="0.25">
      <c r="A105" s="25" t="s">
        <v>153</v>
      </c>
      <c r="B105" s="60" t="s">
        <v>130</v>
      </c>
      <c r="C105" s="150">
        <v>2000</v>
      </c>
      <c r="D105" s="150" t="s">
        <v>1338</v>
      </c>
      <c r="E105" s="42"/>
      <c r="F105" s="157">
        <f>IF($C$100=0,"",IF(C105="","",IF(C105="","",C105/$C$100)))</f>
        <v>0.05</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45324.582699999999</v>
      </c>
      <c r="D112" s="148">
        <v>45324.582699999999</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45324.582699999999</v>
      </c>
      <c r="D129" s="148">
        <f>SUM(D112:D128)</f>
        <v>45324.582699999999</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40000</v>
      </c>
      <c r="D138" s="148">
        <v>40000</v>
      </c>
      <c r="E138" s="51"/>
      <c r="F138" s="157">
        <f t="shared" ref="F138:F154" si="7">IF($C$155=0,"",IF(C138="[for completion]","",IF(C138="","",C138/$C$155)))</f>
        <v>1</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c r="D142" s="148"/>
      <c r="E142" s="51"/>
      <c r="F142" s="157" t="str">
        <f t="shared" si="7"/>
        <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c r="D149" s="148"/>
      <c r="E149" s="42"/>
      <c r="F149" s="157" t="str">
        <f t="shared" si="7"/>
        <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40000</v>
      </c>
      <c r="D155" s="148">
        <f>SUM(D138:D154)</f>
        <v>40000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40000</v>
      </c>
      <c r="D164" s="148">
        <v>40000</v>
      </c>
      <c r="E164" s="63"/>
      <c r="F164" s="157">
        <f>IF($C$167=0,"",IF(C164="[for completion]","",IF(C164="","",C164/$C$167)))</f>
        <v>1</v>
      </c>
      <c r="G164" s="157">
        <f>IF($D$167=0,"",IF(D164="[for completion]","",IF(D164="","",D164/$D$167)))</f>
        <v>1</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40000</v>
      </c>
      <c r="D167" s="160">
        <f>SUM(D164:D166)</f>
        <v>40000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45324.58271137</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45324.58271137</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229890</v>
      </c>
      <c r="D28" s="108" t="str">
        <f>IF(C28="","","ND2")</f>
        <v>ND2</v>
      </c>
      <c r="F28" s="169">
        <f>IF(C28=0,"",IF(C28="","",C28))</f>
        <v>229890</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3.2699999999999998E-4</v>
      </c>
      <c r="D36" s="140" t="str">
        <f>IF(C36="","","ND2")</f>
        <v>ND2</v>
      </c>
      <c r="E36" s="168"/>
      <c r="F36" s="140">
        <f>IF(C36=0,"",C36)</f>
        <v>3.2699999999999998E-4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2.3318229999999999E-2</v>
      </c>
      <c r="D99" s="140" t="str">
        <f t="shared" ref="D99:D111" si="1">IF(C99="","","ND2")</f>
        <v>ND2</v>
      </c>
      <c r="E99" s="140"/>
      <c r="F99" s="140">
        <f t="shared" ref="F99:F111" si="2">IF(C99="","",C99)</f>
        <v>2.3318229999999999E-2</v>
      </c>
      <c r="G99" s="108"/>
    </row>
    <row r="100" spans="1:7" x14ac:dyDescent="0.25">
      <c r="A100" s="108" t="s">
        <v>605</v>
      </c>
      <c r="B100" s="127" t="s">
        <v>1708</v>
      </c>
      <c r="C100" s="140">
        <v>3.0421730000000001E-2</v>
      </c>
      <c r="D100" s="140" t="str">
        <f t="shared" si="1"/>
        <v>ND2</v>
      </c>
      <c r="E100" s="140"/>
      <c r="F100" s="140">
        <f t="shared" si="2"/>
        <v>3.0421730000000001E-2</v>
      </c>
      <c r="G100" s="108"/>
    </row>
    <row r="101" spans="1:7" x14ac:dyDescent="0.25">
      <c r="A101" s="108" t="s">
        <v>606</v>
      </c>
      <c r="B101" s="127" t="s">
        <v>1709</v>
      </c>
      <c r="C101" s="140">
        <v>2.637778E-2</v>
      </c>
      <c r="D101" s="140" t="str">
        <f t="shared" si="1"/>
        <v>ND2</v>
      </c>
      <c r="E101" s="140"/>
      <c r="F101" s="140">
        <f t="shared" si="2"/>
        <v>2.637778E-2</v>
      </c>
      <c r="G101" s="108"/>
    </row>
    <row r="102" spans="1:7" x14ac:dyDescent="0.25">
      <c r="A102" s="108" t="s">
        <v>607</v>
      </c>
      <c r="B102" s="127" t="s">
        <v>1710</v>
      </c>
      <c r="C102" s="140">
        <v>9.9094280000000007E-2</v>
      </c>
      <c r="D102" s="140" t="str">
        <f t="shared" si="1"/>
        <v>ND2</v>
      </c>
      <c r="E102" s="140"/>
      <c r="F102" s="140">
        <f t="shared" si="2"/>
        <v>9.9094280000000007E-2</v>
      </c>
      <c r="G102" s="108"/>
    </row>
    <row r="103" spans="1:7" x14ac:dyDescent="0.25">
      <c r="A103" s="108" t="s">
        <v>608</v>
      </c>
      <c r="B103" s="127" t="s">
        <v>1711</v>
      </c>
      <c r="C103" s="140">
        <v>2.7114300000000001E-2</v>
      </c>
      <c r="D103" s="140" t="str">
        <f t="shared" si="1"/>
        <v>ND2</v>
      </c>
      <c r="E103" s="140"/>
      <c r="F103" s="140">
        <f t="shared" si="2"/>
        <v>2.7114300000000001E-2</v>
      </c>
      <c r="G103" s="108"/>
    </row>
    <row r="104" spans="1:7" x14ac:dyDescent="0.25">
      <c r="A104" s="108" t="s">
        <v>609</v>
      </c>
      <c r="B104" s="127" t="s">
        <v>1712</v>
      </c>
      <c r="C104" s="140">
        <v>4.3110030000000001E-2</v>
      </c>
      <c r="D104" s="140" t="str">
        <f t="shared" si="1"/>
        <v>ND2</v>
      </c>
      <c r="E104" s="140"/>
      <c r="F104" s="140">
        <f t="shared" si="2"/>
        <v>4.3110030000000001E-2</v>
      </c>
      <c r="G104" s="108"/>
    </row>
    <row r="105" spans="1:7" x14ac:dyDescent="0.25">
      <c r="A105" s="108" t="s">
        <v>610</v>
      </c>
      <c r="B105" s="127" t="s">
        <v>1713</v>
      </c>
      <c r="C105" s="140">
        <v>0.13989695999999999</v>
      </c>
      <c r="D105" s="140" t="str">
        <f t="shared" si="1"/>
        <v>ND2</v>
      </c>
      <c r="E105" s="140"/>
      <c r="F105" s="140">
        <f t="shared" si="2"/>
        <v>0.13989695999999999</v>
      </c>
      <c r="G105" s="108"/>
    </row>
    <row r="106" spans="1:7" x14ac:dyDescent="0.25">
      <c r="A106" s="108" t="s">
        <v>611</v>
      </c>
      <c r="B106" s="127" t="s">
        <v>1714</v>
      </c>
      <c r="C106" s="140">
        <v>0.22508924</v>
      </c>
      <c r="D106" s="140" t="str">
        <f t="shared" si="1"/>
        <v>ND2</v>
      </c>
      <c r="E106" s="140"/>
      <c r="F106" s="140">
        <f t="shared" si="2"/>
        <v>0.22508924</v>
      </c>
      <c r="G106" s="108"/>
    </row>
    <row r="107" spans="1:7" x14ac:dyDescent="0.25">
      <c r="A107" s="108" t="s">
        <v>612</v>
      </c>
      <c r="B107" s="127" t="s">
        <v>1715</v>
      </c>
      <c r="C107" s="140">
        <v>4.9881000000000002E-2</v>
      </c>
      <c r="D107" s="140" t="str">
        <f t="shared" si="1"/>
        <v>ND2</v>
      </c>
      <c r="E107" s="140"/>
      <c r="F107" s="140">
        <f t="shared" si="2"/>
        <v>4.9881000000000002E-2</v>
      </c>
      <c r="G107" s="108"/>
    </row>
    <row r="108" spans="1:7" x14ac:dyDescent="0.25">
      <c r="A108" s="108" t="s">
        <v>613</v>
      </c>
      <c r="B108" s="127" t="s">
        <v>1716</v>
      </c>
      <c r="C108" s="140">
        <v>8.3889749999999999E-2</v>
      </c>
      <c r="D108" s="140" t="str">
        <f t="shared" si="1"/>
        <v>ND2</v>
      </c>
      <c r="E108" s="140"/>
      <c r="F108" s="140">
        <f t="shared" si="2"/>
        <v>8.3889749999999999E-2</v>
      </c>
      <c r="G108" s="108"/>
    </row>
    <row r="109" spans="1:7" x14ac:dyDescent="0.25">
      <c r="A109" s="108" t="s">
        <v>614</v>
      </c>
      <c r="B109" s="127" t="s">
        <v>1717</v>
      </c>
      <c r="C109" s="140">
        <v>1.6116229999999999E-2</v>
      </c>
      <c r="D109" s="140" t="str">
        <f t="shared" si="1"/>
        <v>ND2</v>
      </c>
      <c r="E109" s="140"/>
      <c r="F109" s="140">
        <f t="shared" si="2"/>
        <v>1.6116229999999999E-2</v>
      </c>
      <c r="G109" s="108"/>
    </row>
    <row r="110" spans="1:7" x14ac:dyDescent="0.25">
      <c r="A110" s="108" t="s">
        <v>615</v>
      </c>
      <c r="B110" s="127" t="s">
        <v>1718</v>
      </c>
      <c r="C110" s="140">
        <v>0.23569047000000001</v>
      </c>
      <c r="D110" s="140" t="str">
        <f t="shared" si="1"/>
        <v>ND2</v>
      </c>
      <c r="E110" s="140"/>
      <c r="F110" s="140">
        <f t="shared" si="2"/>
        <v>0.23569047000000001</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0.98381518999999995</v>
      </c>
      <c r="D150" s="140" t="str">
        <f>IF(C150="","","ND2")</f>
        <v>ND2</v>
      </c>
      <c r="E150" s="141"/>
      <c r="F150" s="140">
        <f>IF(C150="","",C150)</f>
        <v>0.98381518999999995</v>
      </c>
    </row>
    <row r="151" spans="1:7" x14ac:dyDescent="0.25">
      <c r="A151" s="108" t="s">
        <v>638</v>
      </c>
      <c r="B151" s="108" t="s">
        <v>1721</v>
      </c>
      <c r="C151" s="140">
        <v>1.6184810000000001E-2</v>
      </c>
      <c r="D151" s="140" t="str">
        <f>IF(C151="","","ND2")</f>
        <v>ND2</v>
      </c>
      <c r="E151" s="141"/>
      <c r="F151" s="140">
        <f>IF(C151="","",C151)</f>
        <v>1.6184810000000001E-2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0.36173938</v>
      </c>
      <c r="D160" s="140" t="str">
        <f>IF(C160="","","ND2")</f>
        <v>ND2</v>
      </c>
      <c r="E160" s="141"/>
      <c r="F160" s="140">
        <f>IF(C160="","",C160)</f>
        <v>0.36173938</v>
      </c>
    </row>
    <row r="161" spans="1:7" x14ac:dyDescent="0.25">
      <c r="A161" s="108" t="s">
        <v>650</v>
      </c>
      <c r="B161" s="108" t="s">
        <v>651</v>
      </c>
      <c r="C161" s="140">
        <v>0.58707198000000005</v>
      </c>
      <c r="D161" s="140" t="str">
        <f>IF(C161="","","ND2")</f>
        <v>ND2</v>
      </c>
      <c r="E161" s="141"/>
      <c r="F161" s="140">
        <f>IF(C161="","",C161)</f>
        <v>0.58707198000000005</v>
      </c>
    </row>
    <row r="162" spans="1:7" x14ac:dyDescent="0.25">
      <c r="A162" s="108" t="s">
        <v>652</v>
      </c>
      <c r="B162" s="108" t="s">
        <v>97</v>
      </c>
      <c r="C162" s="140">
        <v>5.1188629999999999E-2</v>
      </c>
      <c r="D162" s="140" t="str">
        <f>IF(C162="","","ND2")</f>
        <v>ND2</v>
      </c>
      <c r="E162" s="141"/>
      <c r="F162" s="140">
        <f>IF(C162="","",C162)</f>
        <v>5.1188629999999999E-2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0.13273046999999999</v>
      </c>
      <c r="D170" s="140" t="str">
        <f>IF(C170="","","ND2")</f>
        <v>ND2</v>
      </c>
      <c r="E170" s="141"/>
      <c r="F170" s="140">
        <f>IF(C170="","",C170)</f>
        <v>0.13273046999999999</v>
      </c>
    </row>
    <row r="171" spans="1:7" x14ac:dyDescent="0.25">
      <c r="A171" s="108" t="s">
        <v>662</v>
      </c>
      <c r="B171" s="128" t="s">
        <v>1723</v>
      </c>
      <c r="C171" s="140">
        <v>0.22257641</v>
      </c>
      <c r="D171" s="140" t="str">
        <f>IF(C171="","","ND2")</f>
        <v>ND2</v>
      </c>
      <c r="E171" s="141"/>
      <c r="F171" s="140">
        <f>IF(C171="","",C171)</f>
        <v>0.22257641</v>
      </c>
    </row>
    <row r="172" spans="1:7" x14ac:dyDescent="0.25">
      <c r="A172" s="108" t="s">
        <v>664</v>
      </c>
      <c r="B172" s="128" t="s">
        <v>1724</v>
      </c>
      <c r="C172" s="140">
        <v>0.11262331</v>
      </c>
      <c r="D172" s="140" t="str">
        <f>IF(C172="","","ND2")</f>
        <v>ND2</v>
      </c>
      <c r="E172" s="140"/>
      <c r="F172" s="140">
        <f>IF(C172="","",C172)</f>
        <v>0.11262331</v>
      </c>
    </row>
    <row r="173" spans="1:7" x14ac:dyDescent="0.25">
      <c r="A173" s="108" t="s">
        <v>666</v>
      </c>
      <c r="B173" s="128" t="s">
        <v>1725</v>
      </c>
      <c r="C173" s="140">
        <v>0.27264241</v>
      </c>
      <c r="D173" s="140" t="str">
        <f>IF(C173="","","ND2")</f>
        <v>ND2</v>
      </c>
      <c r="E173" s="140"/>
      <c r="F173" s="140">
        <f>IF(C173="","",C173)</f>
        <v>0.27264241</v>
      </c>
    </row>
    <row r="174" spans="1:7" x14ac:dyDescent="0.25">
      <c r="A174" s="108" t="s">
        <v>668</v>
      </c>
      <c r="B174" s="128" t="s">
        <v>1726</v>
      </c>
      <c r="C174" s="140">
        <v>0.25942739999999997</v>
      </c>
      <c r="D174" s="140" t="str">
        <f>IF(C174="","","ND2")</f>
        <v>ND2</v>
      </c>
      <c r="E174" s="140"/>
      <c r="F174" s="140">
        <f>IF(C174="","",C174)</f>
        <v>0.25942739999999997</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1.4080000000000001E-5</v>
      </c>
      <c r="D180" s="140" t="str">
        <f>IF(C180="","","ND2")</f>
        <v>ND2</v>
      </c>
      <c r="E180" s="141"/>
      <c r="F180" s="140">
        <f>IF(C180="","",C180)</f>
        <v>1.4080000000000001E-5</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197.15769590399756</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59.933422229999998</v>
      </c>
      <c r="D190" s="169">
        <v>3625</v>
      </c>
      <c r="E190" s="133"/>
      <c r="F190" s="165">
        <f t="shared" ref="F190:F213" si="3">IF($C$214=0,"",IF(C190="[for completion]","",IF(C190="","",C190/$C$214)))</f>
        <v>1.3223160290666122E-3</v>
      </c>
      <c r="G190" s="165">
        <f t="shared" ref="G190:G213" si="4">IF($D$214=0,"",IF(D190="[for completion]","",IF(D190="","",D190/$D$214)))</f>
        <v>1.5768410979163948E-2</v>
      </c>
    </row>
    <row r="191" spans="1:7" x14ac:dyDescent="0.25">
      <c r="A191" s="108" t="s">
        <v>689</v>
      </c>
      <c r="B191" s="127" t="s">
        <v>1729</v>
      </c>
      <c r="C191" s="166">
        <v>332.73509706999999</v>
      </c>
      <c r="D191" s="169">
        <v>8450</v>
      </c>
      <c r="E191" s="133"/>
      <c r="F191" s="165">
        <f t="shared" si="3"/>
        <v>7.3411618412215626E-3</v>
      </c>
      <c r="G191" s="165">
        <f t="shared" si="4"/>
        <v>3.6756709730740786E-2</v>
      </c>
    </row>
    <row r="192" spans="1:7" x14ac:dyDescent="0.25">
      <c r="A192" s="108" t="s">
        <v>690</v>
      </c>
      <c r="B192" s="127" t="s">
        <v>1730</v>
      </c>
      <c r="C192" s="166">
        <v>724.69713697999998</v>
      </c>
      <c r="D192" s="169">
        <v>11372</v>
      </c>
      <c r="E192" s="133"/>
      <c r="F192" s="165">
        <f t="shared" si="3"/>
        <v>1.5989052598562689E-2</v>
      </c>
      <c r="G192" s="165">
        <f t="shared" si="4"/>
        <v>4.9467136456566183E-2</v>
      </c>
    </row>
    <row r="193" spans="1:7" x14ac:dyDescent="0.25">
      <c r="A193" s="108" t="s">
        <v>691</v>
      </c>
      <c r="B193" s="127" t="s">
        <v>1731</v>
      </c>
      <c r="C193" s="166">
        <v>1514.81658582</v>
      </c>
      <c r="D193" s="169">
        <v>17029</v>
      </c>
      <c r="E193" s="133"/>
      <c r="F193" s="165">
        <f t="shared" si="3"/>
        <v>3.3421523050006972E-2</v>
      </c>
      <c r="G193" s="165">
        <f t="shared" si="4"/>
        <v>7.4074557397015961E-2</v>
      </c>
    </row>
    <row r="194" spans="1:7" x14ac:dyDescent="0.25">
      <c r="A194" s="108" t="s">
        <v>692</v>
      </c>
      <c r="B194" s="127" t="s">
        <v>1732</v>
      </c>
      <c r="C194" s="166">
        <v>6575.4377710600002</v>
      </c>
      <c r="D194" s="169">
        <v>51817</v>
      </c>
      <c r="E194" s="133"/>
      <c r="F194" s="165">
        <f t="shared" si="3"/>
        <v>0.14507442490828501</v>
      </c>
      <c r="G194" s="165">
        <f t="shared" si="4"/>
        <v>0.22539910391926574</v>
      </c>
    </row>
    <row r="195" spans="1:7" x14ac:dyDescent="0.25">
      <c r="A195" s="108" t="s">
        <v>693</v>
      </c>
      <c r="B195" s="127" t="s">
        <v>1733</v>
      </c>
      <c r="C195" s="166">
        <v>9300.9516834400001</v>
      </c>
      <c r="D195" s="169">
        <v>53398</v>
      </c>
      <c r="E195" s="133"/>
      <c r="F195" s="165">
        <f t="shared" si="3"/>
        <v>0.20520766275266311</v>
      </c>
      <c r="G195" s="165">
        <f t="shared" si="4"/>
        <v>0.23227630605941973</v>
      </c>
    </row>
    <row r="196" spans="1:7" x14ac:dyDescent="0.25">
      <c r="A196" s="108" t="s">
        <v>694</v>
      </c>
      <c r="B196" s="127" t="s">
        <v>1734</v>
      </c>
      <c r="C196" s="166">
        <v>7983.1565122299999</v>
      </c>
      <c r="D196" s="169">
        <v>35845</v>
      </c>
      <c r="E196" s="133"/>
      <c r="F196" s="165">
        <f t="shared" si="3"/>
        <v>0.17613303939425717</v>
      </c>
      <c r="G196" s="165">
        <f t="shared" si="4"/>
        <v>0.15592239766845012</v>
      </c>
    </row>
    <row r="197" spans="1:7" x14ac:dyDescent="0.25">
      <c r="A197" s="108" t="s">
        <v>695</v>
      </c>
      <c r="B197" s="127" t="s">
        <v>1735</v>
      </c>
      <c r="C197" s="166">
        <v>4830.3565200700004</v>
      </c>
      <c r="D197" s="169">
        <v>17692</v>
      </c>
      <c r="E197" s="133"/>
      <c r="F197" s="165">
        <f t="shared" si="3"/>
        <v>0.10657255359260639</v>
      </c>
      <c r="G197" s="165">
        <f t="shared" si="4"/>
        <v>7.6958545391274086E-2</v>
      </c>
    </row>
    <row r="198" spans="1:7" x14ac:dyDescent="0.25">
      <c r="A198" s="108" t="s">
        <v>696</v>
      </c>
      <c r="B198" s="127" t="s">
        <v>1736</v>
      </c>
      <c r="C198" s="166">
        <v>3021.92446462</v>
      </c>
      <c r="D198" s="169">
        <v>9348</v>
      </c>
      <c r="E198" s="133"/>
      <c r="F198" s="165">
        <f t="shared" si="3"/>
        <v>6.6672968262362589E-2</v>
      </c>
      <c r="G198" s="165">
        <f t="shared" si="4"/>
        <v>4.0662925747096436E-2</v>
      </c>
    </row>
    <row r="199" spans="1:7" x14ac:dyDescent="0.25">
      <c r="A199" s="108" t="s">
        <v>697</v>
      </c>
      <c r="B199" s="127" t="s">
        <v>1737</v>
      </c>
      <c r="C199" s="166">
        <v>2327.91814991</v>
      </c>
      <c r="D199" s="169">
        <v>6227</v>
      </c>
      <c r="E199" s="127"/>
      <c r="F199" s="165">
        <f t="shared" si="3"/>
        <v>5.1361049802363098E-2</v>
      </c>
      <c r="G199" s="165">
        <f t="shared" si="4"/>
        <v>2.7086867632345905E-2</v>
      </c>
    </row>
    <row r="200" spans="1:7" x14ac:dyDescent="0.25">
      <c r="A200" s="108" t="s">
        <v>698</v>
      </c>
      <c r="B200" s="127" t="s">
        <v>1738</v>
      </c>
      <c r="C200" s="166">
        <v>1696.78950829</v>
      </c>
      <c r="D200" s="169">
        <v>4002</v>
      </c>
      <c r="E200" s="127"/>
      <c r="F200" s="165">
        <f t="shared" si="3"/>
        <v>3.7436406620558867E-2</v>
      </c>
      <c r="G200" s="165">
        <f t="shared" si="4"/>
        <v>1.7408325720996997E-2</v>
      </c>
    </row>
    <row r="201" spans="1:7" x14ac:dyDescent="0.25">
      <c r="A201" s="108" t="s">
        <v>699</v>
      </c>
      <c r="B201" s="127" t="s">
        <v>1739</v>
      </c>
      <c r="C201" s="166">
        <v>1354.69341805</v>
      </c>
      <c r="D201" s="169">
        <v>2856</v>
      </c>
      <c r="E201" s="127"/>
      <c r="F201" s="165">
        <f t="shared" si="3"/>
        <v>2.9888712416323369E-2</v>
      </c>
      <c r="G201" s="165">
        <f t="shared" si="4"/>
        <v>1.2423332898342685E-2</v>
      </c>
    </row>
    <row r="202" spans="1:7" x14ac:dyDescent="0.25">
      <c r="A202" s="108" t="s">
        <v>700</v>
      </c>
      <c r="B202" s="127" t="s">
        <v>1740</v>
      </c>
      <c r="C202" s="166">
        <v>1061.01287243</v>
      </c>
      <c r="D202" s="169">
        <v>2024</v>
      </c>
      <c r="E202" s="127"/>
      <c r="F202" s="165">
        <f t="shared" si="3"/>
        <v>2.3409214359161375E-2</v>
      </c>
      <c r="G202" s="165">
        <f t="shared" si="4"/>
        <v>8.8042107094697467E-3</v>
      </c>
    </row>
    <row r="203" spans="1:7" x14ac:dyDescent="0.25">
      <c r="A203" s="108" t="s">
        <v>701</v>
      </c>
      <c r="B203" s="127" t="s">
        <v>1741</v>
      </c>
      <c r="C203" s="166">
        <v>876.05613263999999</v>
      </c>
      <c r="D203" s="169">
        <v>1524</v>
      </c>
      <c r="E203" s="127"/>
      <c r="F203" s="165">
        <f t="shared" si="3"/>
        <v>1.9328498581416283E-2</v>
      </c>
      <c r="G203" s="165">
        <f t="shared" si="4"/>
        <v>6.6292574709643746E-3</v>
      </c>
    </row>
    <row r="204" spans="1:7" x14ac:dyDescent="0.25">
      <c r="A204" s="108" t="s">
        <v>702</v>
      </c>
      <c r="B204" s="127" t="s">
        <v>1742</v>
      </c>
      <c r="C204" s="166">
        <v>707.91716099999996</v>
      </c>
      <c r="D204" s="169">
        <v>1133</v>
      </c>
      <c r="E204" s="127"/>
      <c r="F204" s="165">
        <f t="shared" si="3"/>
        <v>1.5618834606996035E-2</v>
      </c>
      <c r="G204" s="165">
        <f t="shared" si="4"/>
        <v>4.9284440384531735E-3</v>
      </c>
    </row>
    <row r="205" spans="1:7" x14ac:dyDescent="0.25">
      <c r="A205" s="108" t="s">
        <v>703</v>
      </c>
      <c r="B205" s="127" t="s">
        <v>1743</v>
      </c>
      <c r="C205" s="166">
        <v>577.03713478999998</v>
      </c>
      <c r="D205" s="169">
        <v>856</v>
      </c>
      <c r="F205" s="165">
        <f t="shared" si="3"/>
        <v>1.2731217813181235E-2</v>
      </c>
      <c r="G205" s="165">
        <f t="shared" si="4"/>
        <v>3.723519944321197E-3</v>
      </c>
    </row>
    <row r="206" spans="1:7" x14ac:dyDescent="0.25">
      <c r="A206" s="108" t="s">
        <v>704</v>
      </c>
      <c r="B206" s="127" t="s">
        <v>1744</v>
      </c>
      <c r="C206" s="166">
        <v>462.16057065000001</v>
      </c>
      <c r="D206" s="169">
        <v>637</v>
      </c>
      <c r="E206" s="122"/>
      <c r="F206" s="165">
        <f t="shared" si="3"/>
        <v>1.0196686720605233E-2</v>
      </c>
      <c r="G206" s="165">
        <f t="shared" si="4"/>
        <v>2.7708904258558439E-3</v>
      </c>
    </row>
    <row r="207" spans="1:7" x14ac:dyDescent="0.25">
      <c r="A207" s="108" t="s">
        <v>705</v>
      </c>
      <c r="B207" s="127" t="s">
        <v>1745</v>
      </c>
      <c r="C207" s="166">
        <v>381.74051136999998</v>
      </c>
      <c r="D207" s="169">
        <v>493</v>
      </c>
      <c r="E207" s="122"/>
      <c r="F207" s="165">
        <f t="shared" si="3"/>
        <v>8.4223723316097423E-3</v>
      </c>
      <c r="G207" s="165">
        <f t="shared" si="4"/>
        <v>2.1445038931662969E-3</v>
      </c>
    </row>
    <row r="208" spans="1:7" x14ac:dyDescent="0.25">
      <c r="A208" s="108" t="s">
        <v>706</v>
      </c>
      <c r="B208" s="127" t="s">
        <v>1746</v>
      </c>
      <c r="C208" s="166">
        <v>283.65467755999998</v>
      </c>
      <c r="D208" s="169">
        <v>344</v>
      </c>
      <c r="E208" s="122"/>
      <c r="F208" s="165">
        <f t="shared" si="3"/>
        <v>6.2582965047098633E-3</v>
      </c>
      <c r="G208" s="165">
        <f t="shared" si="4"/>
        <v>1.4963678280916961E-3</v>
      </c>
    </row>
    <row r="209" spans="1:7" x14ac:dyDescent="0.25">
      <c r="A209" s="108" t="s">
        <v>707</v>
      </c>
      <c r="B209" s="127" t="s">
        <v>1747</v>
      </c>
      <c r="C209" s="166">
        <v>224.83435871</v>
      </c>
      <c r="D209" s="169">
        <v>257</v>
      </c>
      <c r="E209" s="122"/>
      <c r="F209" s="165">
        <f t="shared" si="3"/>
        <v>4.9605389671596176E-3</v>
      </c>
      <c r="G209" s="165">
        <f t="shared" si="4"/>
        <v>1.1179259645917614E-3</v>
      </c>
    </row>
    <row r="210" spans="1:7" x14ac:dyDescent="0.25">
      <c r="A210" s="108" t="s">
        <v>708</v>
      </c>
      <c r="B210" s="127" t="s">
        <v>1748</v>
      </c>
      <c r="C210" s="166">
        <v>213.82082659</v>
      </c>
      <c r="D210" s="169">
        <v>231</v>
      </c>
      <c r="E210" s="122"/>
      <c r="F210" s="165">
        <f t="shared" si="3"/>
        <v>4.7175465012358839E-3</v>
      </c>
      <c r="G210" s="165">
        <f t="shared" si="4"/>
        <v>1.004828396189482E-3</v>
      </c>
    </row>
    <row r="211" spans="1:7" x14ac:dyDescent="0.25">
      <c r="A211" s="108" t="s">
        <v>709</v>
      </c>
      <c r="B211" s="127" t="s">
        <v>1749</v>
      </c>
      <c r="C211" s="166">
        <v>206.12557931000001</v>
      </c>
      <c r="D211" s="169">
        <v>211</v>
      </c>
      <c r="E211" s="122"/>
      <c r="F211" s="165">
        <f t="shared" si="3"/>
        <v>4.5477656269363054E-3</v>
      </c>
      <c r="G211" s="165">
        <f t="shared" si="4"/>
        <v>9.1783026664926702E-4</v>
      </c>
    </row>
    <row r="212" spans="1:7" x14ac:dyDescent="0.25">
      <c r="A212" s="108" t="s">
        <v>710</v>
      </c>
      <c r="B212" s="127" t="s">
        <v>1750</v>
      </c>
      <c r="C212" s="166">
        <v>606.81261655000003</v>
      </c>
      <c r="D212" s="169">
        <v>519</v>
      </c>
      <c r="E212" s="122"/>
      <c r="F212" s="165">
        <f t="shared" si="3"/>
        <v>1.3388156718710985E-2</v>
      </c>
      <c r="G212" s="165">
        <f t="shared" si="4"/>
        <v>2.2576014615685765E-3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45324.58271137</v>
      </c>
      <c r="D214" s="170">
        <f>SUM(D190:D213)</f>
        <v>229890</v>
      </c>
      <c r="E214" s="122"/>
      <c r="F214" s="171">
        <f>SUM(F190:F213)</f>
        <v>0.99999999999999989</v>
      </c>
      <c r="G214" s="171">
        <f>SUM(G190:G213)</f>
        <v>1</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0.74932821999999999</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2870.9807120999999</v>
      </c>
      <c r="D219" s="169">
        <v>33735</v>
      </c>
      <c r="F219" s="165">
        <f t="shared" ref="F219:F226" si="5">IF($C$227=0,"",IF(C219="[for completion]","",C219/$C$227))</f>
        <v>6.3342683823094381E-2</v>
      </c>
      <c r="G219" s="165">
        <f t="shared" ref="G219:G226" si="6">IF($D$227=0,"",IF(D219="[for completion]","",D219/$D$227))</f>
        <v>0.14674409500195745</v>
      </c>
    </row>
    <row r="220" spans="1:7" x14ac:dyDescent="0.25">
      <c r="A220" s="108" t="s">
        <v>719</v>
      </c>
      <c r="B220" s="108" t="s">
        <v>1751</v>
      </c>
      <c r="C220" s="166">
        <v>2846.7163195100002</v>
      </c>
      <c r="D220" s="169">
        <v>18277</v>
      </c>
      <c r="F220" s="165">
        <f t="shared" si="5"/>
        <v>6.2807336531658362E-2</v>
      </c>
      <c r="G220" s="165">
        <f t="shared" si="6"/>
        <v>7.9503240680325368E-2</v>
      </c>
    </row>
    <row r="221" spans="1:7" x14ac:dyDescent="0.25">
      <c r="A221" s="108" t="s">
        <v>721</v>
      </c>
      <c r="B221" s="108" t="s">
        <v>1752</v>
      </c>
      <c r="C221" s="166">
        <v>4453.26755736</v>
      </c>
      <c r="D221" s="169">
        <v>22632</v>
      </c>
      <c r="F221" s="165">
        <f t="shared" si="5"/>
        <v>9.8252808762051003E-2</v>
      </c>
      <c r="G221" s="165">
        <f t="shared" si="6"/>
        <v>9.8447083387707163E-2</v>
      </c>
    </row>
    <row r="222" spans="1:7" x14ac:dyDescent="0.25">
      <c r="A222" s="108" t="s">
        <v>723</v>
      </c>
      <c r="B222" s="108" t="s">
        <v>1753</v>
      </c>
      <c r="C222" s="166">
        <v>5627.6437667700002</v>
      </c>
      <c r="D222" s="169">
        <v>26156</v>
      </c>
      <c r="F222" s="165">
        <f t="shared" si="5"/>
        <v>0.12416316775837111</v>
      </c>
      <c r="G222" s="165">
        <f t="shared" si="6"/>
        <v>0.11377615381269303</v>
      </c>
    </row>
    <row r="223" spans="1:7" x14ac:dyDescent="0.25">
      <c r="A223" s="108" t="s">
        <v>725</v>
      </c>
      <c r="B223" s="108" t="s">
        <v>1754</v>
      </c>
      <c r="C223" s="166">
        <v>7345.8129304900003</v>
      </c>
      <c r="D223" s="169">
        <v>32323</v>
      </c>
      <c r="F223" s="165">
        <f t="shared" si="5"/>
        <v>0.16207127547690031</v>
      </c>
      <c r="G223" s="165">
        <f t="shared" si="6"/>
        <v>0.14060202705641828</v>
      </c>
    </row>
    <row r="224" spans="1:7" x14ac:dyDescent="0.25">
      <c r="A224" s="108" t="s">
        <v>727</v>
      </c>
      <c r="B224" s="108" t="s">
        <v>1755</v>
      </c>
      <c r="C224" s="166">
        <v>9642.23761018</v>
      </c>
      <c r="D224" s="169">
        <v>44590</v>
      </c>
      <c r="F224" s="165">
        <f t="shared" si="5"/>
        <v>0.21273748225289618</v>
      </c>
      <c r="G224" s="165">
        <f t="shared" si="6"/>
        <v>0.19396232980990907</v>
      </c>
    </row>
    <row r="225" spans="1:7" x14ac:dyDescent="0.25">
      <c r="A225" s="108" t="s">
        <v>729</v>
      </c>
      <c r="B225" s="108" t="s">
        <v>1756</v>
      </c>
      <c r="C225" s="166">
        <v>11301.92247026</v>
      </c>
      <c r="D225" s="169">
        <v>46226</v>
      </c>
      <c r="F225" s="165">
        <f t="shared" si="5"/>
        <v>0.24935524596511799</v>
      </c>
      <c r="G225" s="165">
        <f t="shared" si="6"/>
        <v>0.20107877680629865</v>
      </c>
    </row>
    <row r="226" spans="1:7" x14ac:dyDescent="0.25">
      <c r="A226" s="108" t="s">
        <v>731</v>
      </c>
      <c r="B226" s="108" t="s">
        <v>1757</v>
      </c>
      <c r="C226" s="166">
        <v>1236.0013446999999</v>
      </c>
      <c r="D226" s="169">
        <v>5951</v>
      </c>
      <c r="F226" s="165">
        <f t="shared" si="5"/>
        <v>2.7269999429910693E-2</v>
      </c>
      <c r="G226" s="165">
        <f t="shared" si="6"/>
        <v>2.5886293444690938E-2</v>
      </c>
    </row>
    <row r="227" spans="1:7" x14ac:dyDescent="0.25">
      <c r="A227" s="108" t="s">
        <v>733</v>
      </c>
      <c r="B227" s="136" t="s">
        <v>99</v>
      </c>
      <c r="C227" s="166">
        <f>SUM(C219:C226)</f>
        <v>45324.58271137</v>
      </c>
      <c r="D227" s="169">
        <f>SUM(D219:D226)</f>
        <v>229890</v>
      </c>
      <c r="F227" s="140">
        <f>SUM(F219:F226)</f>
        <v>1</v>
      </c>
      <c r="G227" s="140">
        <f>SUM(G219:G226)</f>
        <v>1</v>
      </c>
    </row>
    <row r="228" spans="1:7" outlineLevel="1" x14ac:dyDescent="0.25">
      <c r="A228" s="108" t="s">
        <v>734</v>
      </c>
      <c r="B228" s="123" t="s">
        <v>1758</v>
      </c>
      <c r="C228" s="166">
        <v>1236.0013446999999</v>
      </c>
      <c r="D228" s="169">
        <v>5951</v>
      </c>
      <c r="F228" s="165">
        <f t="shared" ref="F228:F233" si="7">IF($C$227=0,"",IF(C228="[for completion]","",C228/$C$227))</f>
        <v>2.7269999429910693E-2</v>
      </c>
      <c r="G228" s="165">
        <f t="shared" ref="G228:G233" si="8">IF($D$227=0,"",IF(D228="[for completion]","",D228/$D$227))</f>
        <v>2.5886293444690938E-2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0.61104250999999998</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6220.7866937700001</v>
      </c>
      <c r="D241" s="169">
        <v>56030</v>
      </c>
      <c r="F241" s="165">
        <f t="shared" ref="F241:F248" si="9">IF($C$249=0,"",IF(C241="[Mark as ND1 if not relevant]","",C241/$C$249))</f>
        <v>0.13724972899109494</v>
      </c>
      <c r="G241" s="165">
        <f t="shared" ref="G241:G248" si="10">IF($D$249=0,"",IF(D241="[Mark as ND1 if not relevant]","",D241/$D$249))</f>
        <v>0.24372525990691199</v>
      </c>
    </row>
    <row r="242" spans="1:7" x14ac:dyDescent="0.25">
      <c r="A242" s="108" t="s">
        <v>752</v>
      </c>
      <c r="B242" s="108" t="s">
        <v>1763</v>
      </c>
      <c r="C242" s="166">
        <v>5472.9054329299997</v>
      </c>
      <c r="D242" s="169">
        <v>29513</v>
      </c>
      <c r="F242" s="165">
        <f t="shared" si="9"/>
        <v>0.12074916315902633</v>
      </c>
      <c r="G242" s="165">
        <f t="shared" si="10"/>
        <v>0.12837878985601808</v>
      </c>
    </row>
    <row r="243" spans="1:7" x14ac:dyDescent="0.25">
      <c r="A243" s="108" t="s">
        <v>753</v>
      </c>
      <c r="B243" s="108" t="s">
        <v>1764</v>
      </c>
      <c r="C243" s="166">
        <v>9011.4824445800004</v>
      </c>
      <c r="D243" s="169">
        <v>44236</v>
      </c>
      <c r="F243" s="165">
        <f t="shared" si="9"/>
        <v>0.19882107910327004</v>
      </c>
      <c r="G243" s="165">
        <f t="shared" si="10"/>
        <v>0.19242246291704729</v>
      </c>
    </row>
    <row r="244" spans="1:7" x14ac:dyDescent="0.25">
      <c r="A244" s="108" t="s">
        <v>754</v>
      </c>
      <c r="B244" s="108" t="s">
        <v>1765</v>
      </c>
      <c r="C244" s="166">
        <v>9548.9950372000003</v>
      </c>
      <c r="D244" s="169">
        <v>42554</v>
      </c>
      <c r="F244" s="165">
        <f t="shared" si="9"/>
        <v>0.21068026368844131</v>
      </c>
      <c r="G244" s="165">
        <f t="shared" si="10"/>
        <v>0.18510592022271521</v>
      </c>
    </row>
    <row r="245" spans="1:7" x14ac:dyDescent="0.25">
      <c r="A245" s="108" t="s">
        <v>755</v>
      </c>
      <c r="B245" s="108" t="s">
        <v>1766</v>
      </c>
      <c r="C245" s="166">
        <v>7492.1814442000004</v>
      </c>
      <c r="D245" s="169">
        <v>29006</v>
      </c>
      <c r="F245" s="165">
        <f t="shared" si="9"/>
        <v>0.16530061604561738</v>
      </c>
      <c r="G245" s="165">
        <f t="shared" si="10"/>
        <v>0.12617338727217364</v>
      </c>
    </row>
    <row r="246" spans="1:7" x14ac:dyDescent="0.25">
      <c r="A246" s="108" t="s">
        <v>756</v>
      </c>
      <c r="B246" s="108" t="s">
        <v>1767</v>
      </c>
      <c r="C246" s="166">
        <v>5708.7266832599998</v>
      </c>
      <c r="D246" s="169">
        <v>20382</v>
      </c>
      <c r="F246" s="165">
        <f t="shared" si="9"/>
        <v>0.12595210682056482</v>
      </c>
      <c r="G246" s="165">
        <f t="shared" si="10"/>
        <v>8.8659793814432994E-2</v>
      </c>
    </row>
    <row r="247" spans="1:7" x14ac:dyDescent="0.25">
      <c r="A247" s="108" t="s">
        <v>757</v>
      </c>
      <c r="B247" s="108" t="s">
        <v>1768</v>
      </c>
      <c r="C247" s="166">
        <v>1199.17416779</v>
      </c>
      <c r="D247" s="169">
        <v>4864</v>
      </c>
      <c r="F247" s="165">
        <f t="shared" si="9"/>
        <v>2.645747839371014E-2</v>
      </c>
      <c r="G247" s="165">
        <f t="shared" si="10"/>
        <v>2.1157945104180259E-2</v>
      </c>
    </row>
    <row r="248" spans="1:7" x14ac:dyDescent="0.25">
      <c r="A248" s="108" t="s">
        <v>758</v>
      </c>
      <c r="B248" s="108" t="s">
        <v>1769</v>
      </c>
      <c r="C248" s="166">
        <v>670.33080763999999</v>
      </c>
      <c r="D248" s="169">
        <v>3305</v>
      </c>
      <c r="F248" s="165">
        <f t="shared" si="9"/>
        <v>1.4789563798275028E-2</v>
      </c>
      <c r="G248" s="165">
        <f t="shared" si="10"/>
        <v>1.437644090652051E-2</v>
      </c>
    </row>
    <row r="249" spans="1:7" x14ac:dyDescent="0.25">
      <c r="A249" s="108" t="s">
        <v>759</v>
      </c>
      <c r="B249" s="136" t="s">
        <v>99</v>
      </c>
      <c r="C249" s="166">
        <f>SUM(C241:C248)</f>
        <v>45324.58271137</v>
      </c>
      <c r="D249" s="169">
        <f>SUM(D241:D248)</f>
        <v>229890</v>
      </c>
      <c r="F249" s="140">
        <f>SUM(F241:F248)</f>
        <v>1</v>
      </c>
      <c r="G249" s="140">
        <f>SUM(G241:G248)</f>
        <v>1</v>
      </c>
    </row>
    <row r="250" spans="1:7" outlineLevel="1" x14ac:dyDescent="0.25">
      <c r="A250" s="108" t="s">
        <v>760</v>
      </c>
      <c r="B250" s="123" t="s">
        <v>1770</v>
      </c>
      <c r="C250" s="166">
        <v>670.33080763999999</v>
      </c>
      <c r="D250" s="169">
        <v>3305</v>
      </c>
      <c r="F250" s="165">
        <f t="shared" ref="F250:F255" si="11">IF($C$249=0,"",IF(C250="[for completion]","",C250/$C$249))</f>
        <v>1.4789563798275028E-2</v>
      </c>
      <c r="G250" s="165">
        <f t="shared" ref="G250:G255" si="12">IF($D$249=0,"",IF(D250="[for completion]","",D250/$D$249))</f>
        <v>1.437644090652051E-2</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c r="C35" s="108"/>
      <c r="D35" s="108"/>
      <c r="E35" s="108"/>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53.527200000000001</v>
      </c>
      <c r="H75" s="23"/>
    </row>
    <row r="76" spans="1:14" x14ac:dyDescent="0.25">
      <c r="A76" s="25" t="s">
        <v>1598</v>
      </c>
      <c r="B76" s="25" t="s">
        <v>1626</v>
      </c>
      <c r="C76" s="148">
        <v>271.97149999999999</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1796</v>
      </c>
      <c r="C82" s="168">
        <v>4.1447999999999997E-3</v>
      </c>
      <c r="D82" s="108" t="str">
        <f t="shared" ref="D82:D87" si="0">IF(C82="","","ND2")</f>
        <v>ND2</v>
      </c>
      <c r="E82" s="108" t="str">
        <f t="shared" ref="E82:E87" si="1">IF(C82="","","ND2")</f>
        <v>ND2</v>
      </c>
      <c r="F82" s="108" t="str">
        <f t="shared" ref="F82:F87" si="2">IF(C82="","","ND2")</f>
        <v>ND2</v>
      </c>
      <c r="G82" s="168">
        <f t="shared" ref="G82:G87" si="3">IF(C82="","",C82)</f>
        <v>4.1447999999999997E-3</v>
      </c>
      <c r="H82" s="23"/>
    </row>
    <row r="83" spans="1:8" x14ac:dyDescent="0.25">
      <c r="A83" s="25" t="s">
        <v>1605</v>
      </c>
      <c r="B83" s="25" t="s">
        <v>1797</v>
      </c>
      <c r="C83" s="190">
        <v>1.8735900000000001E-3</v>
      </c>
      <c r="D83" s="25" t="str">
        <f t="shared" si="0"/>
        <v>ND2</v>
      </c>
      <c r="E83" s="25" t="str">
        <f t="shared" si="1"/>
        <v>ND2</v>
      </c>
      <c r="F83" s="25" t="str">
        <f t="shared" si="2"/>
        <v>ND2</v>
      </c>
      <c r="G83" s="190">
        <f t="shared" si="3"/>
        <v>1.8735900000000001E-3</v>
      </c>
      <c r="H83" s="23"/>
    </row>
    <row r="84" spans="1:8" x14ac:dyDescent="0.25">
      <c r="A84" s="25" t="s">
        <v>1606</v>
      </c>
      <c r="B84" s="25" t="s">
        <v>1798</v>
      </c>
      <c r="C84" s="190">
        <v>2.8205E-4</v>
      </c>
      <c r="D84" s="25" t="str">
        <f t="shared" si="0"/>
        <v>ND2</v>
      </c>
      <c r="E84" s="25" t="str">
        <f t="shared" si="1"/>
        <v>ND2</v>
      </c>
      <c r="F84" s="25" t="str">
        <f t="shared" si="2"/>
        <v>ND2</v>
      </c>
      <c r="G84" s="190">
        <f t="shared" si="3"/>
        <v>2.8205E-4</v>
      </c>
      <c r="H84" s="23"/>
    </row>
    <row r="85" spans="1:8" x14ac:dyDescent="0.25">
      <c r="A85" s="25" t="s">
        <v>1607</v>
      </c>
      <c r="B85" s="25" t="s">
        <v>1799</v>
      </c>
      <c r="C85" s="190">
        <v>0</v>
      </c>
      <c r="D85" s="25" t="str">
        <f t="shared" si="0"/>
        <v>ND2</v>
      </c>
      <c r="E85" s="25" t="str">
        <f t="shared" si="1"/>
        <v>ND2</v>
      </c>
      <c r="F85" s="25" t="str">
        <f t="shared" si="2"/>
        <v>ND2</v>
      </c>
      <c r="G85" s="190">
        <f t="shared" si="3"/>
        <v>0</v>
      </c>
      <c r="H85" s="23"/>
    </row>
    <row r="86" spans="1:8" x14ac:dyDescent="0.25">
      <c r="A86" s="25" t="s">
        <v>1618</v>
      </c>
      <c r="B86" s="25" t="s">
        <v>1800</v>
      </c>
      <c r="C86" s="190">
        <v>0</v>
      </c>
      <c r="D86" s="25" t="str">
        <f t="shared" si="0"/>
        <v>ND2</v>
      </c>
      <c r="E86" s="25" t="str">
        <f t="shared" si="1"/>
        <v>ND2</v>
      </c>
      <c r="F86" s="25" t="str">
        <f t="shared" si="2"/>
        <v>ND2</v>
      </c>
      <c r="G86" s="190">
        <f t="shared" si="3"/>
        <v>0</v>
      </c>
      <c r="H86" s="23"/>
    </row>
    <row r="87" spans="1:8" outlineLevel="1" x14ac:dyDescent="0.25">
      <c r="A87" s="25" t="s">
        <v>1608</v>
      </c>
      <c r="B87" s="25" t="s">
        <v>1801</v>
      </c>
      <c r="C87" s="190">
        <v>0.99369956999999998</v>
      </c>
      <c r="D87" s="25" t="str">
        <f t="shared" si="0"/>
        <v>ND2</v>
      </c>
      <c r="E87" s="25" t="str">
        <f t="shared" si="1"/>
        <v>ND2</v>
      </c>
      <c r="F87" s="25" t="str">
        <f t="shared" si="2"/>
        <v>ND2</v>
      </c>
      <c r="G87" s="190">
        <f t="shared" si="3"/>
        <v>0.99369956999999998</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2021-05-08T11:53:16Z</dcterms:created>
  <dcterms:modified xsi:type="dcterms:W3CDTF">2021-05-08T12:00:17Z</dcterms:modified>
</cp:coreProperties>
</file>