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ah.lan\dfs\AAHG-DFS\Finance_Hypotheken\Accounting &amp; Reporting\25 - Reporting\2023\SPV Reporting\03\A.CBC\"/>
    </mc:Choice>
  </mc:AlternateContent>
  <bookViews>
    <workbookView xWindow="-120" yWindow="-120" windowWidth="29040" windowHeight="1599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D603" i="19"/>
  <c r="G602" i="19" s="1"/>
  <c r="C603"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F603" i="19" s="1"/>
  <c r="D588" i="19"/>
  <c r="C588" i="19"/>
  <c r="G587" i="19"/>
  <c r="G586" i="19"/>
  <c r="G585" i="19"/>
  <c r="G584" i="19"/>
  <c r="G583" i="19"/>
  <c r="G582" i="19"/>
  <c r="F582" i="19"/>
  <c r="G581" i="19"/>
  <c r="G580" i="19"/>
  <c r="F580" i="19"/>
  <c r="G579" i="19"/>
  <c r="G578" i="19"/>
  <c r="G577" i="19"/>
  <c r="G576" i="19"/>
  <c r="G575" i="19"/>
  <c r="G574" i="19"/>
  <c r="F574" i="19"/>
  <c r="G573" i="19"/>
  <c r="G572" i="19"/>
  <c r="F572" i="19"/>
  <c r="G571" i="19"/>
  <c r="G570" i="19"/>
  <c r="G588" i="19" s="1"/>
  <c r="D565" i="19"/>
  <c r="G564" i="19" s="1"/>
  <c r="C565" i="19"/>
  <c r="G563" i="19"/>
  <c r="G561" i="19"/>
  <c r="F561" i="19"/>
  <c r="G560" i="19"/>
  <c r="G559" i="19"/>
  <c r="G558" i="19"/>
  <c r="G557" i="19"/>
  <c r="G556" i="19"/>
  <c r="G555" i="19"/>
  <c r="G554" i="19"/>
  <c r="G553" i="19"/>
  <c r="F553" i="19"/>
  <c r="G552" i="19"/>
  <c r="G551" i="19"/>
  <c r="G550" i="19"/>
  <c r="G549" i="19"/>
  <c r="G548" i="19"/>
  <c r="G547" i="19"/>
  <c r="D508" i="19"/>
  <c r="G507" i="19" s="1"/>
  <c r="C508" i="19"/>
  <c r="G506" i="19"/>
  <c r="G504" i="19"/>
  <c r="F504" i="19"/>
  <c r="G502" i="19"/>
  <c r="G500" i="19"/>
  <c r="F500" i="19"/>
  <c r="D486" i="19"/>
  <c r="G485" i="19" s="1"/>
  <c r="C486" i="19"/>
  <c r="G484" i="19"/>
  <c r="F484" i="19"/>
  <c r="G482" i="19"/>
  <c r="F482" i="19"/>
  <c r="G480" i="19"/>
  <c r="F480" i="19"/>
  <c r="G478" i="19"/>
  <c r="F478" i="19"/>
  <c r="D473" i="19"/>
  <c r="G472" i="19" s="1"/>
  <c r="C473" i="19"/>
  <c r="G471" i="19"/>
  <c r="G469" i="19"/>
  <c r="F469" i="19"/>
  <c r="G467" i="19"/>
  <c r="G465" i="19"/>
  <c r="F465" i="19"/>
  <c r="G463" i="19"/>
  <c r="G461" i="19"/>
  <c r="F461" i="19"/>
  <c r="G459" i="19"/>
  <c r="G457" i="19"/>
  <c r="F457" i="19"/>
  <c r="G455" i="19"/>
  <c r="G453" i="19"/>
  <c r="F453" i="19"/>
  <c r="G451" i="19"/>
  <c r="G449" i="19"/>
  <c r="F449" i="19"/>
  <c r="G405" i="19"/>
  <c r="G404" i="19"/>
  <c r="G403" i="19"/>
  <c r="G402" i="19"/>
  <c r="G401" i="19"/>
  <c r="G400" i="19"/>
  <c r="G399" i="19"/>
  <c r="G398" i="19"/>
  <c r="G397" i="19"/>
  <c r="G396" i="19"/>
  <c r="D393" i="19"/>
  <c r="C393" i="19"/>
  <c r="G392" i="19"/>
  <c r="F392" i="19"/>
  <c r="G391" i="19"/>
  <c r="F391" i="19"/>
  <c r="G390" i="19"/>
  <c r="G393" i="19" s="1"/>
  <c r="F390" i="19"/>
  <c r="F393" i="19" s="1"/>
  <c r="G389" i="19"/>
  <c r="F389" i="19"/>
  <c r="D386" i="19"/>
  <c r="C386" i="19"/>
  <c r="G385" i="19"/>
  <c r="F385" i="19"/>
  <c r="G384" i="19"/>
  <c r="F384" i="19"/>
  <c r="G383" i="19"/>
  <c r="F383" i="19"/>
  <c r="G382" i="19"/>
  <c r="F382" i="19"/>
  <c r="G381" i="19"/>
  <c r="F381" i="19"/>
  <c r="G380" i="19"/>
  <c r="F380" i="19"/>
  <c r="G379" i="19"/>
  <c r="G386" i="19" s="1"/>
  <c r="F379" i="19"/>
  <c r="F386" i="19" s="1"/>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G367" i="19" s="1"/>
  <c r="F354" i="19"/>
  <c r="F367" i="19" s="1"/>
  <c r="D350" i="19"/>
  <c r="C350" i="19"/>
  <c r="F348" i="19"/>
  <c r="G346" i="19"/>
  <c r="F346" i="19"/>
  <c r="F344" i="19"/>
  <c r="G342" i="19"/>
  <c r="F342" i="19"/>
  <c r="F340" i="19"/>
  <c r="G338" i="19"/>
  <c r="F338" i="19"/>
  <c r="F336" i="19"/>
  <c r="G334" i="19"/>
  <c r="F334" i="19"/>
  <c r="F332" i="19"/>
  <c r="D327" i="19"/>
  <c r="C327" i="19"/>
  <c r="F325" i="19" s="1"/>
  <c r="G323" i="19"/>
  <c r="F323" i="19"/>
  <c r="G319" i="19"/>
  <c r="F319" i="19"/>
  <c r="G315" i="19"/>
  <c r="F315" i="19"/>
  <c r="G311" i="19"/>
  <c r="F311" i="19"/>
  <c r="D274" i="19"/>
  <c r="C274" i="19"/>
  <c r="F268" i="19" s="1"/>
  <c r="F272" i="19"/>
  <c r="G266" i="19"/>
  <c r="F266" i="19"/>
  <c r="D252" i="19"/>
  <c r="G250" i="19" s="1"/>
  <c r="C252" i="19"/>
  <c r="G251" i="19"/>
  <c r="G249" i="19"/>
  <c r="G248" i="19"/>
  <c r="G247" i="19"/>
  <c r="G246" i="19"/>
  <c r="G244" i="19"/>
  <c r="F244" i="19"/>
  <c r="D239" i="19"/>
  <c r="C239" i="19"/>
  <c r="G238" i="19"/>
  <c r="G237" i="19"/>
  <c r="G236" i="19"/>
  <c r="G235" i="19"/>
  <c r="F235" i="19"/>
  <c r="G234" i="19"/>
  <c r="G233" i="19"/>
  <c r="F233" i="19"/>
  <c r="G232" i="19"/>
  <c r="G231" i="19"/>
  <c r="F231" i="19"/>
  <c r="G230" i="19"/>
  <c r="G229" i="19"/>
  <c r="G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8" i="19"/>
  <c r="F34" i="19"/>
  <c r="C30" i="19"/>
  <c r="F37" i="19" s="1"/>
  <c r="F27" i="19"/>
  <c r="D19"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F181" i="11"/>
  <c r="D179" i="11"/>
  <c r="G184" i="11" s="1"/>
  <c r="C179" i="11"/>
  <c r="F184" i="11" s="1"/>
  <c r="F178" i="11"/>
  <c r="G177" i="11"/>
  <c r="F177" i="11"/>
  <c r="F176" i="11"/>
  <c r="G175" i="11"/>
  <c r="F175" i="11"/>
  <c r="F174" i="11"/>
  <c r="G173" i="11"/>
  <c r="F173" i="11"/>
  <c r="F172" i="11"/>
  <c r="F179" i="11" s="1"/>
  <c r="G171" i="11"/>
  <c r="F171" i="11"/>
  <c r="F163" i="11"/>
  <c r="F161" i="11"/>
  <c r="F159" i="11"/>
  <c r="D157" i="11"/>
  <c r="G162" i="11" s="1"/>
  <c r="C157" i="11"/>
  <c r="F162" i="11" s="1"/>
  <c r="F156" i="11"/>
  <c r="G155" i="11"/>
  <c r="F155" i="11"/>
  <c r="F154" i="11"/>
  <c r="G153" i="11"/>
  <c r="F153" i="11"/>
  <c r="F152" i="11"/>
  <c r="G151" i="11"/>
  <c r="F151" i="11"/>
  <c r="F150" i="11"/>
  <c r="F157" i="11" s="1"/>
  <c r="G149" i="11"/>
  <c r="F149" i="11"/>
  <c r="D144" i="11"/>
  <c r="G143"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G120" i="11"/>
  <c r="F120" i="11"/>
  <c r="C58" i="11"/>
  <c r="C54" i="11"/>
  <c r="C26" i="11"/>
  <c r="F157" i="10"/>
  <c r="F156" i="10"/>
  <c r="F153" i="10"/>
  <c r="C152" i="10"/>
  <c r="F159" i="10" s="1"/>
  <c r="F150" i="10"/>
  <c r="F149" i="10"/>
  <c r="F148" i="10"/>
  <c r="C81" i="10"/>
  <c r="C77" i="10"/>
  <c r="C49" i="10"/>
  <c r="C42" i="10"/>
  <c r="F41" i="10"/>
  <c r="F40" i="10"/>
  <c r="F39" i="10"/>
  <c r="F42" i="10" s="1"/>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F601" i="9" s="1"/>
  <c r="G597" i="9"/>
  <c r="F597" i="9"/>
  <c r="G591" i="9"/>
  <c r="D585" i="9"/>
  <c r="G583" i="9" s="1"/>
  <c r="C585" i="9"/>
  <c r="F591" i="9" s="1"/>
  <c r="F583" i="9"/>
  <c r="G581" i="9"/>
  <c r="F581" i="9"/>
  <c r="F579" i="9"/>
  <c r="G577" i="9"/>
  <c r="F577" i="9"/>
  <c r="F575" i="9"/>
  <c r="G573" i="9"/>
  <c r="F573"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G567" i="9" s="1"/>
  <c r="F550" i="9"/>
  <c r="F567" i="9" s="1"/>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F544" i="9" s="1"/>
  <c r="G526" i="9"/>
  <c r="F526" i="9"/>
  <c r="G493" i="9"/>
  <c r="F493" i="9"/>
  <c r="G491" i="9"/>
  <c r="F491" i="9"/>
  <c r="G489" i="9"/>
  <c r="F489" i="9"/>
  <c r="D487" i="9"/>
  <c r="G492" i="9" s="1"/>
  <c r="C487" i="9"/>
  <c r="F492" i="9" s="1"/>
  <c r="G486" i="9"/>
  <c r="F486" i="9"/>
  <c r="G485" i="9"/>
  <c r="F485" i="9"/>
  <c r="G484" i="9"/>
  <c r="F484" i="9"/>
  <c r="G483" i="9"/>
  <c r="F483" i="9"/>
  <c r="G482" i="9"/>
  <c r="F482" i="9"/>
  <c r="G481" i="9"/>
  <c r="F481" i="9"/>
  <c r="G480" i="9"/>
  <c r="G487" i="9" s="1"/>
  <c r="F480" i="9"/>
  <c r="F487" i="9" s="1"/>
  <c r="G479" i="9"/>
  <c r="F479" i="9"/>
  <c r="G471" i="9"/>
  <c r="F471" i="9"/>
  <c r="G469" i="9"/>
  <c r="F469" i="9"/>
  <c r="G467" i="9"/>
  <c r="F467" i="9"/>
  <c r="D465" i="9"/>
  <c r="G470" i="9" s="1"/>
  <c r="C465" i="9"/>
  <c r="F470" i="9" s="1"/>
  <c r="G464" i="9"/>
  <c r="F464" i="9"/>
  <c r="G463" i="9"/>
  <c r="F463" i="9"/>
  <c r="G462" i="9"/>
  <c r="F462" i="9"/>
  <c r="G461" i="9"/>
  <c r="F461" i="9"/>
  <c r="G460" i="9"/>
  <c r="F460" i="9"/>
  <c r="G459" i="9"/>
  <c r="F459" i="9"/>
  <c r="G458" i="9"/>
  <c r="G465" i="9" s="1"/>
  <c r="F458" i="9"/>
  <c r="F465" i="9" s="1"/>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G381" i="9"/>
  <c r="G380" i="9"/>
  <c r="G379" i="9"/>
  <c r="G378" i="9"/>
  <c r="G377" i="9"/>
  <c r="G376" i="9"/>
  <c r="G375" i="9"/>
  <c r="D372" i="9"/>
  <c r="C372" i="9"/>
  <c r="G364" i="9"/>
  <c r="F364" i="9"/>
  <c r="G363" i="9"/>
  <c r="F363" i="9"/>
  <c r="G362" i="9"/>
  <c r="F362" i="9"/>
  <c r="G361" i="9"/>
  <c r="F361" i="9"/>
  <c r="G360" i="9"/>
  <c r="F360" i="9"/>
  <c r="G359" i="9"/>
  <c r="F359" i="9"/>
  <c r="F365" i="9" s="1"/>
  <c r="G358" i="9"/>
  <c r="G365" i="9" s="1"/>
  <c r="F358" i="9"/>
  <c r="D346" i="9"/>
  <c r="C346" i="9"/>
  <c r="F343" i="9"/>
  <c r="G340" i="9"/>
  <c r="G338" i="9"/>
  <c r="G336" i="9"/>
  <c r="G334" i="9"/>
  <c r="D328" i="9"/>
  <c r="C328" i="9"/>
  <c r="F327" i="9" s="1"/>
  <c r="G327" i="9"/>
  <c r="G326" i="9"/>
  <c r="F326" i="9"/>
  <c r="G325" i="9"/>
  <c r="G324" i="9"/>
  <c r="F324" i="9"/>
  <c r="G323" i="9"/>
  <c r="G322" i="9"/>
  <c r="F322" i="9"/>
  <c r="G321" i="9"/>
  <c r="G320" i="9"/>
  <c r="F320" i="9"/>
  <c r="G319" i="9"/>
  <c r="G318" i="9"/>
  <c r="F318" i="9"/>
  <c r="G317" i="9"/>
  <c r="G316" i="9"/>
  <c r="F316" i="9"/>
  <c r="G315" i="9"/>
  <c r="G314" i="9"/>
  <c r="F314" i="9"/>
  <c r="G313" i="9"/>
  <c r="G312" i="9"/>
  <c r="F312" i="9"/>
  <c r="G311" i="9"/>
  <c r="G328" i="9" s="1"/>
  <c r="G310" i="9"/>
  <c r="F310" i="9"/>
  <c r="D305" i="9"/>
  <c r="C305" i="9"/>
  <c r="F304" i="9" s="1"/>
  <c r="G304" i="9"/>
  <c r="G303" i="9"/>
  <c r="F303" i="9"/>
  <c r="G302" i="9"/>
  <c r="G301" i="9"/>
  <c r="F301" i="9"/>
  <c r="G300" i="9"/>
  <c r="G299" i="9"/>
  <c r="F299" i="9"/>
  <c r="G298" i="9"/>
  <c r="G297" i="9"/>
  <c r="F297" i="9"/>
  <c r="G296" i="9"/>
  <c r="G295" i="9"/>
  <c r="F295" i="9"/>
  <c r="G294" i="9"/>
  <c r="G293" i="9"/>
  <c r="F293" i="9"/>
  <c r="G292" i="9"/>
  <c r="G291" i="9"/>
  <c r="F291" i="9"/>
  <c r="G290" i="9"/>
  <c r="G289" i="9"/>
  <c r="F289" i="9"/>
  <c r="G288" i="9"/>
  <c r="G305" i="9" s="1"/>
  <c r="G287" i="9"/>
  <c r="F287" i="9"/>
  <c r="G255" i="9"/>
  <c r="G253" i="9"/>
  <c r="G251" i="9"/>
  <c r="D249" i="9"/>
  <c r="G254" i="9" s="1"/>
  <c r="C249" i="9"/>
  <c r="F255" i="9" s="1"/>
  <c r="G248" i="9"/>
  <c r="G247" i="9"/>
  <c r="F247" i="9"/>
  <c r="G246" i="9"/>
  <c r="G245" i="9"/>
  <c r="F245" i="9"/>
  <c r="G244" i="9"/>
  <c r="G243" i="9"/>
  <c r="F243" i="9"/>
  <c r="G242" i="9"/>
  <c r="G249" i="9" s="1"/>
  <c r="G241" i="9"/>
  <c r="F241" i="9"/>
  <c r="G233" i="9"/>
  <c r="G231" i="9"/>
  <c r="G229" i="9"/>
  <c r="D227" i="9"/>
  <c r="G232" i="9" s="1"/>
  <c r="C227" i="9"/>
  <c r="F233" i="9" s="1"/>
  <c r="G226" i="9"/>
  <c r="G225" i="9"/>
  <c r="F225" i="9"/>
  <c r="G224" i="9"/>
  <c r="G223" i="9"/>
  <c r="F223" i="9"/>
  <c r="G222" i="9"/>
  <c r="G221" i="9"/>
  <c r="F221" i="9"/>
  <c r="G220" i="9"/>
  <c r="G227" i="9" s="1"/>
  <c r="G219" i="9"/>
  <c r="F219" i="9"/>
  <c r="D214" i="9"/>
  <c r="C214" i="9"/>
  <c r="F213" i="9" s="1"/>
  <c r="G213" i="9"/>
  <c r="G212" i="9"/>
  <c r="F212" i="9"/>
  <c r="G211" i="9"/>
  <c r="G210" i="9"/>
  <c r="F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214" i="9" s="1"/>
  <c r="G190" i="9"/>
  <c r="F190"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5" i="9"/>
  <c r="F21" i="9"/>
  <c r="F17" i="9"/>
  <c r="C15" i="9"/>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F220" i="8" s="1"/>
  <c r="G217" i="8"/>
  <c r="F217" i="8"/>
  <c r="F214" i="8"/>
  <c r="F210" i="8"/>
  <c r="C208" i="8"/>
  <c r="F213" i="8" s="1"/>
  <c r="C207" i="8"/>
  <c r="F205" i="8"/>
  <c r="F204" i="8"/>
  <c r="F201" i="8"/>
  <c r="F200" i="8"/>
  <c r="F197" i="8"/>
  <c r="F196" i="8"/>
  <c r="F193" i="8"/>
  <c r="F187" i="8"/>
  <c r="F185" i="8"/>
  <c r="F184" i="8"/>
  <c r="F183" i="8"/>
  <c r="F181" i="8"/>
  <c r="F180" i="8"/>
  <c r="C179" i="8"/>
  <c r="F186" i="8" s="1"/>
  <c r="F178" i="8"/>
  <c r="F177" i="8"/>
  <c r="F175" i="8"/>
  <c r="F179" i="8" s="1"/>
  <c r="F174" i="8"/>
  <c r="D167" i="8"/>
  <c r="G166" i="8" s="1"/>
  <c r="C167" i="8"/>
  <c r="F166" i="8"/>
  <c r="G165" i="8"/>
  <c r="F165" i="8"/>
  <c r="F164" i="8"/>
  <c r="F167" i="8" s="1"/>
  <c r="G162" i="8"/>
  <c r="G161" i="8"/>
  <c r="G160" i="8"/>
  <c r="G159" i="8"/>
  <c r="G157" i="8"/>
  <c r="D156" i="8"/>
  <c r="G158" i="8" s="1"/>
  <c r="C156" i="8"/>
  <c r="G155" i="8"/>
  <c r="G154" i="8"/>
  <c r="G153" i="8"/>
  <c r="G152" i="8"/>
  <c r="G151" i="8"/>
  <c r="G150" i="8"/>
  <c r="G149" i="8"/>
  <c r="G148" i="8"/>
  <c r="G147" i="8"/>
  <c r="G146" i="8"/>
  <c r="G145" i="8"/>
  <c r="G144" i="8"/>
  <c r="G143" i="8"/>
  <c r="G142" i="8"/>
  <c r="G141" i="8"/>
  <c r="G140" i="8"/>
  <c r="G139" i="8"/>
  <c r="G138" i="8"/>
  <c r="G156" i="8" s="1"/>
  <c r="G136" i="8"/>
  <c r="F136" i="8"/>
  <c r="G135" i="8"/>
  <c r="F135" i="8"/>
  <c r="G134" i="8"/>
  <c r="F134" i="8"/>
  <c r="G133" i="8"/>
  <c r="F133" i="8"/>
  <c r="G132" i="8"/>
  <c r="F132" i="8"/>
  <c r="G131" i="8"/>
  <c r="F131" i="8"/>
  <c r="D130" i="8"/>
  <c r="G127" i="8" s="1"/>
  <c r="C130" i="8"/>
  <c r="F129" i="8"/>
  <c r="G128" i="8"/>
  <c r="F128" i="8"/>
  <c r="F127" i="8"/>
  <c r="G126" i="8"/>
  <c r="F126" i="8"/>
  <c r="F125" i="8"/>
  <c r="G124" i="8"/>
  <c r="F124" i="8"/>
  <c r="F123" i="8"/>
  <c r="G122" i="8"/>
  <c r="F122" i="8"/>
  <c r="F121" i="8"/>
  <c r="G120" i="8"/>
  <c r="F120" i="8"/>
  <c r="F119" i="8"/>
  <c r="G118" i="8"/>
  <c r="F118" i="8"/>
  <c r="F117" i="8"/>
  <c r="G116" i="8"/>
  <c r="F116" i="8"/>
  <c r="F115" i="8"/>
  <c r="G114" i="8"/>
  <c r="F114" i="8"/>
  <c r="F113" i="8"/>
  <c r="F130" i="8" s="1"/>
  <c r="G112" i="8"/>
  <c r="F112" i="8"/>
  <c r="F105" i="8"/>
  <c r="F104" i="8"/>
  <c r="F103" i="8"/>
  <c r="F101" i="8"/>
  <c r="D101" i="8"/>
  <c r="C100" i="8"/>
  <c r="F102" i="8" s="1"/>
  <c r="F99" i="8"/>
  <c r="F98" i="8"/>
  <c r="F97" i="8"/>
  <c r="F96" i="8"/>
  <c r="F95" i="8"/>
  <c r="F94" i="8"/>
  <c r="F93" i="8"/>
  <c r="F100" i="8" s="1"/>
  <c r="D78" i="8"/>
  <c r="C77" i="8"/>
  <c r="F79" i="8" s="1"/>
  <c r="F64" i="8"/>
  <c r="F60" i="8"/>
  <c r="C58" i="8"/>
  <c r="F63" i="8" s="1"/>
  <c r="F57" i="8"/>
  <c r="F54" i="8"/>
  <c r="F53" i="8"/>
  <c r="D45" i="8"/>
  <c r="C307" i="8"/>
  <c r="D295" i="8"/>
  <c r="D293" i="8"/>
  <c r="C291" i="8"/>
  <c r="C295" i="8"/>
  <c r="C293" i="8"/>
  <c r="F307" i="8"/>
  <c r="G293" i="8"/>
  <c r="D307" i="8"/>
  <c r="F293" i="8"/>
  <c r="D291" i="8"/>
  <c r="F295" i="8"/>
  <c r="F73" i="8" l="1"/>
  <c r="F61" i="8"/>
  <c r="F74" i="8"/>
  <c r="F55" i="8"/>
  <c r="F58" i="8" s="1"/>
  <c r="F81" i="8"/>
  <c r="G117" i="8"/>
  <c r="G123" i="8"/>
  <c r="G129" i="8"/>
  <c r="F371" i="9"/>
  <c r="F368" i="9"/>
  <c r="F370" i="9"/>
  <c r="F70" i="8"/>
  <c r="F80" i="8"/>
  <c r="F62" i="8"/>
  <c r="F71" i="8"/>
  <c r="F75" i="8"/>
  <c r="G113" i="8"/>
  <c r="G130" i="8" s="1"/>
  <c r="G115" i="8"/>
  <c r="G119" i="8"/>
  <c r="G121" i="8"/>
  <c r="G125" i="8"/>
  <c r="F162" i="8"/>
  <c r="F160" i="8"/>
  <c r="F158" i="8"/>
  <c r="F155" i="8"/>
  <c r="F56" i="8"/>
  <c r="F59" i="8"/>
  <c r="F72" i="8"/>
  <c r="F76" i="8"/>
  <c r="F78" i="8"/>
  <c r="F82" i="8"/>
  <c r="F138" i="8"/>
  <c r="F140" i="8"/>
  <c r="F142" i="8"/>
  <c r="F144" i="8"/>
  <c r="F146" i="8"/>
  <c r="F148" i="8"/>
  <c r="F150" i="8"/>
  <c r="F152" i="8"/>
  <c r="F154" i="8"/>
  <c r="F161" i="8"/>
  <c r="G164" i="8"/>
  <c r="G167" i="8" s="1"/>
  <c r="F159" i="8"/>
  <c r="F139" i="8"/>
  <c r="F141" i="8"/>
  <c r="F143" i="8"/>
  <c r="F145" i="8"/>
  <c r="F147" i="8"/>
  <c r="F149" i="8"/>
  <c r="F151" i="8"/>
  <c r="F153" i="8"/>
  <c r="F157" i="8"/>
  <c r="F345" i="9"/>
  <c r="F340" i="9"/>
  <c r="F338" i="9"/>
  <c r="F336" i="9"/>
  <c r="F334" i="9"/>
  <c r="F342" i="9"/>
  <c r="F344" i="9"/>
  <c r="F341" i="9"/>
  <c r="F339" i="9"/>
  <c r="F337" i="9"/>
  <c r="F335" i="9"/>
  <c r="F333" i="9"/>
  <c r="F346" i="9" s="1"/>
  <c r="F369" i="9"/>
  <c r="F144" i="11"/>
  <c r="F211" i="8"/>
  <c r="F215" i="8"/>
  <c r="F17" i="22"/>
  <c r="F18" i="19"/>
  <c r="F16" i="19"/>
  <c r="F19" i="19" s="1"/>
  <c r="F18" i="9"/>
  <c r="F22" i="9"/>
  <c r="F26" i="9"/>
  <c r="F228" i="9"/>
  <c r="F230" i="9"/>
  <c r="F232" i="9"/>
  <c r="F250" i="9"/>
  <c r="F252" i="9"/>
  <c r="F254" i="9"/>
  <c r="G345" i="9"/>
  <c r="G343" i="9"/>
  <c r="G341" i="9"/>
  <c r="G371" i="9"/>
  <c r="G369" i="9"/>
  <c r="G575" i="9"/>
  <c r="G579" i="9"/>
  <c r="G271" i="19"/>
  <c r="G268" i="19"/>
  <c r="G273" i="19"/>
  <c r="G270" i="19"/>
  <c r="G272" i="19"/>
  <c r="G267" i="19"/>
  <c r="G274" i="19" s="1"/>
  <c r="F194" i="8"/>
  <c r="F198" i="8"/>
  <c r="F202" i="8"/>
  <c r="F206" i="8"/>
  <c r="F212" i="8"/>
  <c r="F12" i="9"/>
  <c r="F19" i="9"/>
  <c r="F23" i="9"/>
  <c r="G228" i="9"/>
  <c r="G230" i="9"/>
  <c r="G250" i="9"/>
  <c r="G252" i="9"/>
  <c r="G333" i="9"/>
  <c r="G335" i="9"/>
  <c r="G337" i="9"/>
  <c r="G339" i="9"/>
  <c r="G344" i="9"/>
  <c r="G370" i="9"/>
  <c r="G239" i="19"/>
  <c r="F251" i="19"/>
  <c r="F249" i="19"/>
  <c r="F247" i="19"/>
  <c r="F245" i="19"/>
  <c r="F246" i="19"/>
  <c r="F248" i="19"/>
  <c r="F250" i="19"/>
  <c r="G269" i="19"/>
  <c r="G368" i="19"/>
  <c r="G349" i="19"/>
  <c r="G347" i="19"/>
  <c r="G345" i="19"/>
  <c r="G343" i="19"/>
  <c r="G341" i="19"/>
  <c r="G339" i="19"/>
  <c r="G337" i="19"/>
  <c r="G335" i="19"/>
  <c r="G333" i="19"/>
  <c r="G348" i="19"/>
  <c r="G344" i="19"/>
  <c r="G340" i="19"/>
  <c r="G336" i="19"/>
  <c r="G332" i="19"/>
  <c r="G350" i="19" s="1"/>
  <c r="F182" i="8"/>
  <c r="F195" i="8"/>
  <c r="F208" i="8" s="1"/>
  <c r="F199" i="8"/>
  <c r="F203" i="8"/>
  <c r="F209" i="8"/>
  <c r="F13" i="9"/>
  <c r="F16" i="9"/>
  <c r="F20" i="9"/>
  <c r="F24" i="9"/>
  <c r="G17" i="22"/>
  <c r="G18" i="19"/>
  <c r="G16" i="19"/>
  <c r="G19" i="19" s="1"/>
  <c r="G17" i="19"/>
  <c r="F191" i="9"/>
  <c r="F214" i="9" s="1"/>
  <c r="F193" i="9"/>
  <c r="F195" i="9"/>
  <c r="F197" i="9"/>
  <c r="F199" i="9"/>
  <c r="F201" i="9"/>
  <c r="F203" i="9"/>
  <c r="F205" i="9"/>
  <c r="F207" i="9"/>
  <c r="F209" i="9"/>
  <c r="F211" i="9"/>
  <c r="F220" i="9"/>
  <c r="F227" i="9" s="1"/>
  <c r="F222" i="9"/>
  <c r="F224" i="9"/>
  <c r="F226" i="9"/>
  <c r="F229" i="9"/>
  <c r="F231" i="9"/>
  <c r="F242" i="9"/>
  <c r="F249" i="9" s="1"/>
  <c r="F244" i="9"/>
  <c r="F246" i="9"/>
  <c r="F248" i="9"/>
  <c r="F251" i="9"/>
  <c r="F253" i="9"/>
  <c r="F288" i="9"/>
  <c r="F305" i="9" s="1"/>
  <c r="F290" i="9"/>
  <c r="F292" i="9"/>
  <c r="F294" i="9"/>
  <c r="F296" i="9"/>
  <c r="F298" i="9"/>
  <c r="F300" i="9"/>
  <c r="F302" i="9"/>
  <c r="F311" i="9"/>
  <c r="F328" i="9" s="1"/>
  <c r="F313" i="9"/>
  <c r="F315" i="9"/>
  <c r="F317" i="9"/>
  <c r="F319" i="9"/>
  <c r="F321" i="9"/>
  <c r="F323" i="9"/>
  <c r="F325" i="9"/>
  <c r="G342" i="9"/>
  <c r="G368" i="9"/>
  <c r="G372" i="9" s="1"/>
  <c r="G584" i="9"/>
  <c r="G582" i="9"/>
  <c r="G580" i="9"/>
  <c r="G578" i="9"/>
  <c r="G576" i="9"/>
  <c r="G574" i="9"/>
  <c r="G572" i="9"/>
  <c r="F252" i="19"/>
  <c r="G326" i="19"/>
  <c r="G324" i="19"/>
  <c r="G322" i="19"/>
  <c r="G320" i="19"/>
  <c r="G327" i="19" s="1"/>
  <c r="G318" i="19"/>
  <c r="G316" i="19"/>
  <c r="G314" i="19"/>
  <c r="G312" i="19"/>
  <c r="G310" i="19"/>
  <c r="G325" i="19"/>
  <c r="G321" i="19"/>
  <c r="G317" i="19"/>
  <c r="G313" i="19"/>
  <c r="G309" i="19"/>
  <c r="F564" i="19"/>
  <c r="F562" i="19"/>
  <c r="F560" i="19"/>
  <c r="F558" i="19"/>
  <c r="F556" i="19"/>
  <c r="F554" i="19"/>
  <c r="F552" i="19"/>
  <c r="F550" i="19"/>
  <c r="F548" i="19"/>
  <c r="F555" i="19"/>
  <c r="F547" i="19"/>
  <c r="F563" i="19"/>
  <c r="F557" i="19"/>
  <c r="F549" i="19"/>
  <c r="F559" i="19"/>
  <c r="F551" i="19"/>
  <c r="F466" i="9"/>
  <c r="F468" i="9"/>
  <c r="F488" i="9"/>
  <c r="F490" i="9"/>
  <c r="F572" i="9"/>
  <c r="F574" i="9"/>
  <c r="F576" i="9"/>
  <c r="F578" i="9"/>
  <c r="F580" i="9"/>
  <c r="F582" i="9"/>
  <c r="F584" i="9"/>
  <c r="G22" i="10"/>
  <c r="G24" i="10"/>
  <c r="G26" i="10"/>
  <c r="G28" i="10"/>
  <c r="G30" i="10"/>
  <c r="G32" i="10"/>
  <c r="G34" i="10"/>
  <c r="F151" i="10"/>
  <c r="F152" i="10" s="1"/>
  <c r="F154" i="10"/>
  <c r="F158" i="10"/>
  <c r="G121" i="11"/>
  <c r="G144" i="11" s="1"/>
  <c r="G123" i="11"/>
  <c r="G125" i="11"/>
  <c r="G127" i="11"/>
  <c r="G129" i="11"/>
  <c r="G131" i="11"/>
  <c r="G133" i="11"/>
  <c r="G135" i="11"/>
  <c r="G137" i="11"/>
  <c r="G139" i="11"/>
  <c r="G141" i="11"/>
  <c r="G150" i="11"/>
  <c r="G157" i="11" s="1"/>
  <c r="G152" i="11"/>
  <c r="G154" i="11"/>
  <c r="G156" i="11"/>
  <c r="G159" i="11"/>
  <c r="G161" i="11"/>
  <c r="G163" i="11"/>
  <c r="G172" i="11"/>
  <c r="G179" i="11" s="1"/>
  <c r="G174" i="11"/>
  <c r="G176" i="11"/>
  <c r="G178" i="11"/>
  <c r="G181" i="11"/>
  <c r="G183" i="11"/>
  <c r="G185" i="11"/>
  <c r="F28" i="19"/>
  <c r="F31" i="19"/>
  <c r="F35" i="19"/>
  <c r="F39" i="19"/>
  <c r="F238" i="19"/>
  <c r="F236" i="19"/>
  <c r="F234" i="19"/>
  <c r="F232" i="19"/>
  <c r="F230" i="19"/>
  <c r="F228" i="19"/>
  <c r="F270" i="19"/>
  <c r="F309" i="19"/>
  <c r="F313" i="19"/>
  <c r="F317" i="19"/>
  <c r="F321" i="19"/>
  <c r="F472" i="19"/>
  <c r="F470" i="19"/>
  <c r="F468" i="19"/>
  <c r="F466" i="19"/>
  <c r="F464" i="19"/>
  <c r="F462" i="19"/>
  <c r="F460" i="19"/>
  <c r="F458" i="19"/>
  <c r="F456" i="19"/>
  <c r="F454" i="19"/>
  <c r="F452" i="19"/>
  <c r="F450" i="19"/>
  <c r="F473" i="19" s="1"/>
  <c r="F507" i="19"/>
  <c r="F505" i="19"/>
  <c r="F503" i="19"/>
  <c r="F501" i="19"/>
  <c r="F508" i="19" s="1"/>
  <c r="F587" i="19"/>
  <c r="F585" i="19"/>
  <c r="F583" i="19"/>
  <c r="F581" i="19"/>
  <c r="F579" i="19"/>
  <c r="F577" i="19"/>
  <c r="F575" i="19"/>
  <c r="F573" i="19"/>
  <c r="F571" i="19"/>
  <c r="G615" i="19"/>
  <c r="G618" i="19"/>
  <c r="G617" i="19"/>
  <c r="G466" i="9"/>
  <c r="G468" i="9"/>
  <c r="G488" i="9"/>
  <c r="G490" i="9"/>
  <c r="F155" i="10"/>
  <c r="F158" i="11"/>
  <c r="F160" i="11"/>
  <c r="F180" i="11"/>
  <c r="F182" i="11"/>
  <c r="F29" i="19"/>
  <c r="F32" i="19"/>
  <c r="F36" i="19"/>
  <c r="F229" i="19"/>
  <c r="F237" i="19"/>
  <c r="G245" i="19"/>
  <c r="G252" i="19" s="1"/>
  <c r="F570" i="19"/>
  <c r="F578" i="19"/>
  <c r="F586" i="19"/>
  <c r="G158" i="11"/>
  <c r="G160" i="11"/>
  <c r="G180" i="11"/>
  <c r="G182" i="11"/>
  <c r="F33" i="19"/>
  <c r="F239" i="19"/>
  <c r="F273" i="19"/>
  <c r="F271" i="19"/>
  <c r="F269" i="19"/>
  <c r="F267" i="19"/>
  <c r="F274" i="19" s="1"/>
  <c r="F326" i="19"/>
  <c r="F324" i="19"/>
  <c r="F322" i="19"/>
  <c r="F320" i="19"/>
  <c r="F327" i="19" s="1"/>
  <c r="F318" i="19"/>
  <c r="F316" i="19"/>
  <c r="F314" i="19"/>
  <c r="F312" i="19"/>
  <c r="F310" i="19"/>
  <c r="F368" i="19"/>
  <c r="F349" i="19"/>
  <c r="F347" i="19"/>
  <c r="F345" i="19"/>
  <c r="F343" i="19"/>
  <c r="F341" i="19"/>
  <c r="F339" i="19"/>
  <c r="F337" i="19"/>
  <c r="F335" i="19"/>
  <c r="F333" i="19"/>
  <c r="F350" i="19" s="1"/>
  <c r="F451" i="19"/>
  <c r="F455" i="19"/>
  <c r="F459" i="19"/>
  <c r="F463" i="19"/>
  <c r="F467" i="19"/>
  <c r="F471" i="19"/>
  <c r="F485" i="19"/>
  <c r="F483" i="19"/>
  <c r="F481" i="19"/>
  <c r="F479" i="19"/>
  <c r="F486" i="19" s="1"/>
  <c r="F502" i="19"/>
  <c r="F506" i="19"/>
  <c r="F576" i="19"/>
  <c r="F584" i="19"/>
  <c r="G616" i="19"/>
  <c r="G450" i="19"/>
  <c r="G473" i="19" s="1"/>
  <c r="G452" i="19"/>
  <c r="G454" i="19"/>
  <c r="G456" i="19"/>
  <c r="G458" i="19"/>
  <c r="G460" i="19"/>
  <c r="G462" i="19"/>
  <c r="G464" i="19"/>
  <c r="G466" i="19"/>
  <c r="G468" i="19"/>
  <c r="G470" i="19"/>
  <c r="G479" i="19"/>
  <c r="G486" i="19" s="1"/>
  <c r="G481" i="19"/>
  <c r="G483" i="19"/>
  <c r="G501" i="19"/>
  <c r="G508" i="19" s="1"/>
  <c r="G503" i="19"/>
  <c r="G505" i="19"/>
  <c r="G562" i="19"/>
  <c r="G565" i="19" s="1"/>
  <c r="F30" i="19" l="1"/>
  <c r="F565" i="19"/>
  <c r="G585" i="9"/>
  <c r="F207" i="8"/>
  <c r="F588" i="19"/>
  <c r="G619" i="19"/>
  <c r="F585" i="9"/>
  <c r="F15" i="9"/>
  <c r="F156" i="8"/>
  <c r="F77" i="8"/>
  <c r="F372" i="9"/>
  <c r="G37" i="10"/>
  <c r="G346" i="9"/>
</calcChain>
</file>

<file path=xl/sharedStrings.xml><?xml version="1.0" encoding="utf-8"?>
<sst xmlns="http://schemas.openxmlformats.org/spreadsheetml/2006/main" count="3959" uniqueCount="2790">
  <si>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</si>
  <si>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</si>
  <si>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</si>
  <si>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</si>
  <si>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</si>
  <si>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</si>
  <si>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</si>
  <si>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</si>
  <si>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</si>
  <si>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</si>
  <si>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</si>
  <si>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</si>
  <si>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</si>
  <si>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</si>
  <si>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</si>
  <si>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</si>
  <si>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</si>
  <si>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</si>
  <si>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</si>
  <si>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</si>
  <si>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</si>
  <si>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</si>
  <si>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</si>
  <si>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</si>
  <si>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</si>
  <si>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</si>
  <si>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</si>
  <si>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</si>
  <si>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</si>
  <si>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</si>
  <si>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</si>
  <si>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</si>
  <si>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</si>
  <si>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</si>
  <si>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</si>
  <si>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</si>
  <si>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</si>
  <si>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</si>
  <si>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</si>
  <si>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</si>
  <si>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</si>
  <si>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</si>
  <si>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</si>
  <si>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</si>
  <si>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</si>
  <si>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</si>
  <si>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</si>
  <si>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</si>
  <si>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</si>
  <si>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</si>
  <si>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</si>
  <si>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</si>
  <si>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</si>
  <si>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</si>
  <si>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</si>
  <si>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</si>
  <si>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</si>
  <si>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</si>
  <si>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</si>
  <si>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</si>
  <si>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</si>
  <si>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</si>
  <si>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</si>
  <si>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</si>
  <si>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</si>
  <si>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</si>
  <si>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</si>
  <si>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</si>
  <si>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</si>
  <si>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</si>
  <si>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</si>
  <si>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</si>
  <si>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</si>
  <si>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</si>
  <si>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</si>
  <si>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</si>
  <si>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</si>
  <si>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</si>
  <si>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</si>
  <si>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</si>
  <si>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</si>
  <si>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</si>
  <si>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</si>
  <si>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</si>
  <si>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</si>
  <si>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</si>
  <si>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</si>
  <si>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</si>
  <si>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</si>
  <si>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</si>
  <si>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</si>
  <si>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</si>
  <si>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</si>
  <si>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</si>
  <si>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</si>
  <si>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</si>
  <si>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</si>
  <si>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</si>
  <si>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</si>
  <si>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</si>
  <si>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</si>
  <si>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</si>
  <si>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</si>
  <si>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</si>
  <si>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</si>
  <si>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</si>
  <si>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</si>
  <si>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</si>
  <si>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</si>
  <si>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</si>
  <si>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</si>
  <si>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</si>
  <si>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</si>
  <si>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</si>
  <si>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</si>
  <si>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</si>
  <si>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</si>
  <si>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</si>
  <si>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</si>
  <si>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</si>
  <si>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</si>
  <si>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</si>
  <si>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</si>
  <si>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</si>
  <si>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</si>
  <si>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</si>
  <si>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</si>
  <si>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</si>
  <si>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</si>
  <si>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</si>
  <si>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</si>
  <si>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</si>
  <si>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</si>
  <si>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</si>
  <si>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</si>
  <si>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</si>
  <si>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</si>
  <si>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</si>
  <si>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</si>
  <si>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</si>
  <si>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</si>
  <si>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</si>
  <si>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</si>
  <si>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</si>
  <si>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</si>
  <si>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</si>
  <si>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</si>
  <si>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</si>
  <si>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</si>
  <si>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</si>
  <si>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</si>
  <si>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</si>
  <si>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</si>
  <si>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</si>
  <si>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</si>
  <si>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</si>
  <si>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</si>
  <si>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</si>
  <si>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</si>
  <si>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</si>
  <si>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</si>
  <si>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</si>
  <si>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</si>
  <si>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</si>
  <si>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</si>
  <si>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</si>
  <si>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</si>
  <si>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</si>
  <si>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</si>
  <si>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</si>
  <si>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</si>
  <si>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</si>
  <si>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</si>
  <si>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</si>
  <si>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</si>
  <si>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</si>
  <si>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</si>
  <si>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</si>
  <si>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</si>
  <si>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</si>
  <si>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</si>
  <si>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</si>
  <si>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</si>
  <si>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</si>
  <si>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</si>
  <si>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</si>
  <si>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</si>
  <si>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</si>
  <si>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</si>
  <si>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</si>
  <si>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</si>
  <si>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</si>
  <si>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</si>
  <si>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</si>
  <si>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</si>
  <si>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</si>
  <si>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</si>
  <si>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</si>
  <si>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</si>
  <si>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</si>
  <si>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</si>
  <si>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</si>
  <si>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</si>
  <si>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</si>
  <si>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</si>
  <si>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</si>
  <si>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</si>
  <si>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</si>
  <si>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</si>
  <si>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</si>
  <si>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</si>
  <si>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</si>
  <si>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</si>
  <si>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</si>
  <si>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</si>
  <si>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</si>
  <si>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</si>
  <si>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</si>
  <si>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</si>
  <si>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</si>
  <si>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</si>
  <si>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</si>
  <si>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</si>
  <si>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</si>
  <si>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</si>
  <si>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</si>
  <si>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</si>
  <si>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</si>
  <si>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</si>
  <si>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</si>
  <si>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</si>
  <si>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</si>
  <si>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</si>
  <si>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</si>
  <si>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</si>
  <si>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</si>
  <si>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</si>
  <si>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</si>
  <si>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</si>
  <si>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</si>
  <si>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</si>
  <si>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</si>
  <si>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</si>
  <si>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</si>
  <si>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</si>
  <si>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</si>
  <si>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</si>
  <si>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</si>
  <si>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</si>
  <si>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</si>
  <si>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</si>
  <si>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</si>
  <si>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</si>
  <si>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</si>
  <si>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</si>
  <si>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</si>
  <si>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</si>
  <si>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</si>
  <si>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</si>
  <si>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</si>
  <si>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</si>
  <si>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</si>
  <si>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</si>
  <si>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</si>
  <si>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</si>
  <si>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</si>
  <si>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</si>
  <si>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</si>
  <si>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</si>
  <si>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</si>
  <si>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</si>
  <si>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</si>
  <si>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</si>
  <si>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</si>
  <si>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</si>
  <si>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</si>
  <si>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</si>
  <si>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</si>
  <si>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</si>
  <si>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</si>
  <si>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</si>
  <si>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</si>
  <si>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</si>
  <si>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</si>
  <si>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</si>
  <si>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</si>
  <si>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</si>
  <si>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</si>
  <si>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</si>
  <si>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</si>
  <si>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</si>
  <si>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</si>
  <si>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</si>
  <si>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</si>
  <si>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</si>
  <si>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</si>
  <si>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</si>
  <si>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</si>
  <si>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</si>
  <si>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</si>
  <si>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</si>
  <si>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</si>
  <si>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</si>
  <si>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</si>
  <si>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</si>
  <si>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</si>
  <si>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</si>
  <si>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</si>
  <si>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</si>
  <si>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</si>
  <si>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</si>
  <si>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</si>
  <si>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</si>
  <si>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</si>
  <si>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</si>
  <si>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</si>
  <si>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</si>
  <si>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</si>
  <si>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</si>
  <si>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</si>
  <si>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</si>
  <si>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</si>
  <si>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</si>
  <si>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</si>
  <si>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</si>
  <si>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</si>
  <si>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</si>
  <si>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</si>
  <si>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</si>
  <si>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</si>
  <si>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</si>
  <si>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</si>
  <si>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</si>
  <si>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</si>
  <si>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</si>
  <si>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</si>
  <si>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</si>
  <si>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</si>
  <si>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</si>
  <si>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</si>
  <si>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</si>
  <si>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</si>
  <si>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</si>
  <si>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</si>
  <si>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</si>
  <si>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</si>
  <si>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</si>
  <si>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</si>
  <si>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</si>
  <si>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</si>
  <si>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</si>
  <si>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</si>
  <si>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</si>
  <si>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</si>
  <si>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</si>
  <si>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</si>
  <si>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</si>
  <si>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</si>
  <si>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</si>
  <si>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</si>
  <si>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</si>
  <si>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</si>
  <si>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</si>
  <si>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</si>
  <si>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</si>
  <si>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</si>
  <si>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</si>
  <si>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</si>
  <si>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</si>
  <si>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</si>
  <si>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</si>
  <si>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</si>
  <si>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</si>
  <si>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</si>
  <si>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</si>
  <si>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</si>
  <si>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</si>
  <si>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</si>
  <si>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</si>
  <si>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</si>
  <si>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</si>
  <si>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</si>
  <si>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</si>
  <si>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</si>
  <si>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</si>
  <si>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</si>
  <si>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</si>
  <si>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</si>
  <si>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</si>
  <si>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</si>
  <si>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</si>
  <si>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</si>
  <si>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</si>
  <si>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</si>
  <si>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</si>
  <si>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</si>
  <si>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</si>
  <si>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</si>
  <si>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</si>
  <si>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</si>
  <si>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</si>
  <si>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</si>
  <si>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</si>
  <si>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</si>
  <si>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</si>
  <si>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</si>
  <si>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</si>
  <si>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</si>
  <si>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</si>
  <si>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</si>
  <si>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</si>
  <si>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</si>
  <si>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</si>
  <si>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</si>
  <si>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</si>
  <si>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</si>
  <si>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</si>
  <si>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</si>
  <si>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</si>
  <si>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</si>
  <si>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</si>
  <si>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</si>
  <si>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</si>
  <si>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</si>
  <si>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</si>
  <si>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</si>
  <si>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</si>
  <si>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</si>
  <si>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</si>
  <si>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</si>
  <si>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</si>
  <si>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</si>
  <si>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</si>
  <si>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</si>
  <si>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</si>
  <si>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</si>
  <si>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</si>
  <si>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</si>
  <si>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</si>
  <si>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</si>
  <si>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</si>
  <si>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</si>
  <si>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</si>
  <si>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</si>
  <si>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</si>
  <si>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</si>
  <si>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</si>
  <si>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</si>
  <si>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</si>
  <si>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</si>
  <si>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</si>
  <si>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</si>
  <si>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</si>
  <si>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</si>
  <si>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</si>
  <si>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</si>
  <si>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</si>
  <si>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</si>
  <si>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</si>
  <si>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</si>
  <si>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</si>
  <si>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</si>
  <si>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</si>
  <si>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</si>
  <si>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</si>
  <si>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</si>
  <si>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</si>
  <si>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</si>
  <si>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</si>
  <si>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</si>
  <si>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</si>
  <si>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</si>
  <si>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</si>
  <si>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</si>
  <si>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</si>
  <si>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</si>
  <si>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</si>
  <si>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</si>
  <si>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</si>
  <si>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</si>
  <si>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</si>
  <si>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</si>
  <si>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</si>
  <si>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</si>
  <si>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</si>
  <si>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</si>
  <si>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</si>
  <si>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</si>
  <si>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</si>
  <si>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</si>
  <si>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</si>
  <si>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</si>
  <si>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</si>
  <si>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</si>
  <si>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</si>
  <si>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</si>
  <si>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</si>
  <si>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</si>
  <si>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</si>
  <si>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</si>
  <si>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</si>
  <si>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</si>
  <si>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</si>
  <si>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</si>
  <si>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</si>
  <si>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</si>
  <si>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</si>
  <si>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</si>
  <si>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</si>
  <si>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</si>
  <si>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</si>
  <si>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</si>
  <si>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</si>
  <si>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</si>
  <si>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</si>
  <si>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</si>
  <si>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</si>
  <si>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</si>
  <si>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</si>
  <si>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</si>
  <si>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</si>
  <si>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</si>
  <si>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</si>
  <si>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</si>
  <si>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</si>
  <si>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</si>
  <si>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</si>
  <si>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</si>
  <si>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</si>
  <si>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</si>
  <si>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</si>
  <si>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</si>
  <si>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</si>
  <si>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</si>
  <si>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</si>
  <si>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</si>
  <si>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</si>
  <si>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</si>
  <si>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</si>
  <si>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</si>
  <si>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</si>
  <si>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</si>
  <si>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</si>
  <si>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</si>
  <si>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</si>
  <si>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</si>
  <si>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</si>
  <si>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</si>
  <si>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</si>
  <si>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</si>
  <si>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</si>
  <si>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</si>
  <si>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</si>
  <si>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</si>
  <si>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</si>
  <si>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</si>
  <si>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</si>
  <si>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</si>
  <si>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</si>
  <si>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</si>
  <si>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</si>
  <si>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</si>
  <si>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</si>
  <si>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</si>
  <si>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</si>
  <si>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</si>
  <si>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</si>
  <si>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</si>
  <si>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</si>
  <si>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</si>
  <si>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</si>
  <si>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</si>
  <si>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</si>
  <si>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</si>
  <si>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</si>
  <si>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</si>
  <si>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</si>
  <si>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</si>
  <si>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</si>
  <si>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</si>
  <si>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</si>
  <si>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</si>
  <si>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</si>
  <si>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</si>
  <si>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</si>
  <si>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</si>
  <si>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</si>
  <si>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</si>
  <si>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</si>
  <si>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</si>
  <si>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</si>
  <si>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</si>
  <si>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</si>
  <si>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</si>
  <si>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</si>
  <si>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</si>
  <si>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</si>
  <si>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</si>
  <si>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</si>
  <si>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</si>
  <si>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</si>
  <si>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</si>
  <si>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</si>
  <si>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</si>
  <si>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</si>
  <si>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</si>
  <si>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</si>
  <si>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</si>
  <si>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</si>
  <si>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</si>
  <si>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</si>
  <si>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</si>
  <si>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</si>
  <si>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</si>
  <si>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</si>
  <si>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</si>
  <si>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</si>
  <si>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</si>
  <si>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</si>
  <si>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</si>
  <si>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</si>
  <si>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</si>
  <si>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</si>
  <si>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</si>
  <si>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</si>
  <si>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</si>
  <si>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</si>
  <si>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</si>
  <si>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</si>
  <si>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</si>
  <si>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</si>
  <si>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</si>
  <si>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</si>
  <si>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</si>
  <si>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</si>
  <si>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</si>
  <si>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</si>
  <si>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</si>
  <si>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</si>
  <si>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</si>
  <si>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</si>
  <si>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</si>
  <si>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</si>
  <si>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</si>
  <si>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</si>
  <si>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</si>
  <si>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</si>
  <si>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</si>
  <si>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</si>
  <si>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</si>
  <si>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</si>
  <si>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</si>
  <si>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</si>
  <si>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</si>
  <si>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</si>
  <si>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</si>
  <si>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</si>
  <si>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</si>
  <si>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</si>
  <si>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</si>
  <si>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</si>
  <si>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</si>
  <si>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</si>
  <si>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</si>
  <si>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</si>
  <si>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</si>
  <si>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</si>
  <si>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</si>
  <si>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</si>
  <si>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</si>
  <si>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</si>
  <si>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</si>
  <si>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</si>
  <si>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</si>
  <si>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</si>
  <si>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</si>
  <si>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</si>
  <si>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</si>
  <si>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</si>
  <si>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</si>
  <si>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</si>
  <si>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</si>
  <si>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</si>
  <si>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</si>
  <si>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</si>
  <si>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</si>
  <si>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</si>
  <si>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</si>
  <si>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</si>
  <si>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</si>
  <si>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</si>
  <si>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</si>
  <si>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</si>
  <si>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</si>
  <si>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</si>
  <si>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</si>
  <si>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</si>
  <si>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</si>
  <si>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</si>
  <si>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</si>
  <si>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</si>
  <si>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</si>
  <si>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</si>
  <si>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</si>
  <si>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</si>
  <si>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</si>
  <si>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</si>
  <si>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</si>
  <si>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</si>
  <si>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</si>
  <si>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</si>
  <si>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</si>
  <si>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</si>
  <si>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</si>
  <si>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</si>
  <si>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</si>
  <si>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</si>
  <si>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</si>
  <si>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</si>
  <si>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</si>
  <si>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</si>
  <si>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</si>
  <si>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</si>
  <si>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</si>
  <si>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</si>
  <si>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</si>
  <si>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</si>
  <si>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</si>
  <si>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</si>
  <si>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</si>
  <si>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</si>
  <si>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</si>
  <si>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</si>
  <si>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</si>
  <si>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</si>
  <si>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</si>
  <si>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</si>
  <si>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</si>
  <si>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</si>
  <si>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</si>
  <si>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</si>
  <si>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</si>
  <si>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</si>
  <si>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</si>
  <si>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</si>
  <si>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</si>
  <si>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</si>
  <si>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</si>
  <si>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</si>
  <si>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</si>
  <si>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</si>
  <si>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</si>
  <si>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</si>
  <si>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</si>
  <si>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</si>
  <si>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</si>
  <si>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</si>
  <si>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</si>
  <si>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</si>
  <si>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</si>
  <si>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</si>
  <si>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</si>
  <si>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</si>
  <si>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</si>
  <si>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</si>
  <si>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</si>
  <si>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</si>
  <si>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</si>
  <si>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</si>
  <si>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</si>
  <si>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</si>
  <si>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</si>
  <si>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</si>
  <si>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</si>
  <si>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</si>
  <si>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</si>
  <si>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</si>
  <si>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</si>
  <si>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</si>
  <si>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</si>
  <si>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</si>
  <si>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</si>
  <si>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</si>
  <si>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</si>
  <si>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</si>
  <si>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</si>
  <si>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</si>
  <si>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</si>
  <si>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</si>
  <si>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</si>
  <si>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</si>
  <si>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</si>
  <si>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</si>
  <si>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</si>
  <si>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</si>
  <si>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</si>
  <si>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</si>
  <si>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</si>
  <si>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</si>
  <si>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</si>
  <si>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</si>
  <si>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</si>
  <si>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</si>
  <si>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</si>
  <si>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</si>
  <si>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</si>
  <si>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</si>
  <si>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</si>
  <si>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</si>
  <si>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</si>
  <si>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</si>
  <si>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</si>
  <si>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</si>
  <si>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</si>
  <si>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</si>
  <si>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</si>
  <si>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</si>
  <si>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</si>
  <si>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</si>
  <si>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</si>
  <si>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</si>
  <si>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</si>
  <si>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</si>
  <si>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</si>
  <si>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</si>
  <si>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</si>
  <si>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</si>
  <si>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</si>
  <si>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</si>
  <si>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</si>
  <si>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</si>
  <si>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</si>
  <si>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</si>
  <si>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</si>
  <si>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</si>
  <si>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</si>
  <si>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</si>
  <si>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</si>
  <si>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</si>
  <si>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</si>
  <si>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</si>
  <si>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</si>
  <si>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</si>
  <si>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</si>
  <si>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</si>
  <si>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</si>
  <si>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</si>
  <si>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</si>
  <si>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</si>
  <si>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</si>
  <si>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</si>
  <si>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</si>
  <si>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</si>
  <si>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</si>
  <si>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</si>
  <si>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</si>
  <si>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</si>
  <si>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</si>
  <si>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</si>
  <si>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</si>
  <si>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</si>
  <si>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</si>
  <si>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</si>
  <si>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</si>
  <si>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</si>
  <si>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</si>
  <si>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</si>
  <si>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</si>
  <si>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</si>
  <si>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</si>
  <si>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</si>
  <si>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</si>
  <si>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</si>
  <si>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</si>
  <si>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</si>
  <si>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</si>
  <si>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</si>
  <si>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</si>
  <si>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</si>
  <si>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</si>
  <si>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</si>
  <si>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</si>
  <si>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</si>
  <si>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</si>
  <si>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</si>
  <si>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</si>
  <si>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</si>
  <si>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</si>
  <si>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</si>
  <si>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</si>
  <si>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</si>
  <si>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</si>
  <si>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</si>
  <si>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</si>
  <si>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</si>
  <si>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</si>
  <si>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</si>
  <si>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</si>
  <si>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</si>
  <si>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</si>
  <si>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</si>
  <si>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</si>
  <si>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</si>
  <si>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</si>
  <si>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</si>
  <si>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</si>
  <si>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</si>
  <si>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</si>
  <si>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</si>
  <si>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</si>
  <si>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</si>
  <si>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</si>
  <si>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</si>
  <si>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</si>
  <si>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</si>
  <si>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</si>
  <si>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</si>
  <si>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</si>
  <si>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</si>
  <si>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</si>
  <si>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</si>
  <si>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</si>
  <si>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</si>
  <si>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</si>
  <si>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</si>
  <si>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</si>
  <si>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</si>
  <si>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</si>
  <si>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</si>
  <si>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</si>
  <si>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</si>
  <si>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</si>
  <si>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</si>
  <si>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</si>
  <si>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</si>
  <si>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</si>
  <si>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</si>
  <si>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</si>
  <si>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</si>
  <si>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</si>
  <si>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</si>
  <si>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</si>
  <si>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</si>
  <si>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</si>
  <si>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</si>
  <si>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</si>
  <si>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</si>
  <si>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</si>
  <si>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</si>
  <si>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</si>
  <si>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</si>
  <si>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</si>
  <si>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</si>
  <si>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</si>
  <si>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</si>
  <si>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</si>
  <si>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</si>
  <si>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</si>
  <si>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</si>
  <si>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</si>
  <si>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</si>
  <si>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</si>
  <si>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</si>
  <si>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</si>
  <si>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</si>
  <si>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</si>
  <si>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</si>
  <si>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</si>
  <si>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</si>
  <si>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</si>
  <si>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</si>
  <si>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</si>
  <si>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</si>
  <si>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</si>
  <si>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</si>
  <si>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</si>
  <si>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</si>
  <si>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</si>
  <si>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</si>
  <si>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</si>
  <si>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</si>
  <si>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</si>
  <si>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</si>
  <si>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</si>
  <si>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</si>
  <si>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</si>
  <si>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</si>
  <si>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</si>
  <si>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</si>
  <si>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</si>
  <si>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</si>
  <si>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</si>
  <si>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</si>
  <si>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</si>
  <si>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</si>
  <si>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</si>
  <si>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</si>
  <si>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</si>
  <si>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</si>
  <si>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</si>
  <si>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</si>
  <si>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</si>
  <si>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</si>
  <si>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</si>
  <si>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</si>
  <si>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</si>
  <si>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</si>
  <si>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</si>
  <si>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</si>
  <si>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</si>
  <si>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</si>
  <si>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</si>
  <si>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</si>
  <si>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</si>
  <si>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</si>
  <si>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</si>
  <si>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</si>
  <si>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</si>
  <si>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</si>
  <si>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</si>
  <si>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</si>
  <si>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</si>
  <si>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</si>
  <si>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</si>
  <si>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</si>
  <si>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</si>
  <si>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</si>
  <si>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</si>
  <si>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</si>
  <si>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</si>
  <si>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</si>
  <si>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</si>
  <si>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</si>
  <si>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</si>
  <si>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</si>
  <si>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</si>
  <si>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</si>
  <si>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</si>
  <si>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</si>
  <si>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</si>
  <si>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</si>
  <si>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</si>
  <si>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</si>
  <si>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</si>
  <si>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</si>
  <si>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</si>
  <si>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</si>
  <si>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</si>
  <si>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</si>
  <si>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</si>
  <si>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</si>
  <si>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</si>
  <si>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</si>
  <si>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</si>
  <si>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</si>
  <si>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</si>
  <si>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</si>
  <si>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</si>
  <si>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</si>
  <si>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</si>
  <si>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</si>
  <si>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</si>
  <si>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</si>
  <si>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</si>
  <si>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</si>
  <si>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</si>
  <si>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</si>
  <si>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</si>
  <si>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</si>
  <si>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</si>
  <si>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</si>
  <si>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</si>
  <si>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</si>
  <si>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</si>
  <si>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</si>
  <si>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</si>
  <si>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</si>
  <si>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</si>
  <si>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</si>
  <si>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</si>
  <si>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</si>
  <si>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</si>
  <si>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</si>
  <si>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</si>
  <si>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</si>
  <si>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</si>
  <si>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</si>
  <si>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</si>
  <si>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</si>
  <si>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</si>
  <si>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</si>
  <si>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</si>
  <si>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</si>
  <si>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</si>
  <si>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</si>
  <si>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</si>
  <si>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</si>
  <si>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</si>
  <si>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</si>
  <si>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</si>
  <si>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</si>
  <si>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</si>
  <si>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</si>
  <si>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</si>
  <si>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</si>
  <si>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</si>
  <si>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</si>
  <si>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</si>
  <si>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</si>
  <si>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</si>
  <si>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</si>
  <si>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</si>
  <si>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</si>
  <si>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</si>
  <si>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</si>
  <si>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</si>
  <si>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</si>
  <si>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</si>
  <si>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</si>
  <si>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</si>
  <si>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</si>
  <si>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</si>
  <si>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</si>
  <si>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</si>
  <si>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</si>
  <si>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</si>
  <si>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</si>
  <si>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</si>
  <si>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</si>
  <si>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</si>
  <si>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</si>
  <si>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</si>
  <si>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</si>
  <si>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</si>
  <si>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</si>
  <si>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</si>
  <si>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</si>
  <si>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</si>
  <si>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</si>
  <si>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</si>
  <si>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</si>
  <si>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</si>
  <si>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</si>
  <si>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</si>
  <si>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</si>
  <si>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</si>
  <si>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</si>
  <si>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</si>
  <si>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</si>
  <si>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</si>
  <si>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</si>
  <si>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</si>
  <si>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</si>
  <si>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</si>
  <si>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</si>
  <si>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</si>
  <si>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</si>
  <si>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</si>
  <si>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</si>
  <si>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</si>
  <si>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</si>
  <si>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</si>
  <si>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</si>
  <si>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</si>
  <si>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</si>
  <si>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</si>
  <si>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</si>
  <si>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</si>
  <si>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</si>
  <si>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</si>
  <si>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</si>
  <si>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</si>
  <si>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</si>
  <si>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</si>
  <si>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</si>
  <si>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</si>
  <si>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</si>
  <si>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</si>
  <si>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</si>
  <si>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</si>
  <si>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</si>
  <si>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</si>
  <si>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</si>
  <si>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</si>
  <si>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</si>
  <si>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</si>
  <si>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</si>
  <si>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</si>
  <si>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</si>
  <si>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</si>
  <si>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</si>
  <si>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</si>
  <si>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</si>
  <si>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</si>
  <si>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</si>
  <si>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</si>
  <si>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</si>
  <si>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</si>
  <si>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</si>
  <si>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</si>
  <si>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</si>
  <si>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</si>
  <si>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</si>
  <si>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</si>
  <si>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</si>
  <si>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</si>
  <si>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</si>
  <si>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</si>
  <si>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</si>
  <si>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</si>
  <si>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</si>
  <si>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</si>
  <si>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</si>
  <si>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</si>
  <si>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</si>
  <si>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</si>
  <si>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</si>
  <si>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</si>
  <si>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</si>
  <si>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</si>
  <si>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</si>
  <si>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</si>
  <si>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</si>
  <si>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</si>
  <si>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</si>
  <si>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</si>
  <si>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</si>
  <si>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</si>
  <si>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</si>
  <si>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</si>
  <si>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</si>
  <si>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</si>
  <si>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</si>
  <si>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</si>
  <si>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</si>
  <si>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</si>
  <si>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</si>
  <si>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</si>
  <si>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</si>
  <si>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</si>
  <si>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</si>
  <si>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</si>
  <si>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</si>
  <si>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</si>
  <si>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</si>
  <si>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</si>
  <si>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</si>
  <si>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</si>
  <si>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</si>
  <si>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</si>
  <si>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</si>
  <si>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</si>
  <si>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</si>
  <si>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</si>
  <si>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</si>
  <si>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</si>
  <si>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</si>
  <si>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</si>
  <si>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</si>
  <si>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</si>
  <si>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</si>
  <si>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</si>
  <si>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</si>
  <si>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</si>
  <si>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</si>
  <si>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</si>
  <si>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</si>
  <si>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</si>
  <si>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</si>
  <si>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</si>
  <si>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</si>
  <si>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</si>
  <si>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</si>
  <si>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</si>
  <si>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</si>
  <si>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</si>
  <si>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</si>
  <si>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</si>
  <si>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</si>
  <si>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</si>
  <si>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</si>
  <si>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</si>
  <si>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</si>
  <si>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</si>
  <si>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</si>
  <si>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</si>
  <si>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</si>
  <si>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</si>
  <si>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</si>
  <si>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</si>
  <si>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</si>
  <si>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</si>
  <si>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</si>
  <si>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</si>
  <si>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</si>
  <si>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</si>
  <si>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</si>
  <si>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</si>
  <si>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</si>
  <si>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</si>
  <si>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</si>
  <si>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</si>
  <si>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</si>
  <si>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</si>
  <si>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</si>
  <si>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</si>
  <si>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</si>
  <si>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</si>
  <si>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</si>
  <si>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</si>
  <si>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</si>
  <si>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</si>
  <si>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</si>
  <si>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</si>
  <si>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</si>
  <si>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</si>
  <si>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</si>
  <si>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</si>
  <si>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</si>
  <si>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</si>
  <si>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</si>
  <si>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</si>
  <si>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</si>
  <si>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</si>
  <si>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</si>
  <si>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</si>
  <si>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</si>
  <si>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</si>
  <si>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</si>
  <si>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</si>
  <si>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</si>
  <si>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</si>
  <si>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</si>
  <si>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</si>
  <si>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</si>
  <si>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</si>
  <si>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</si>
  <si>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</si>
  <si>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</si>
  <si>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</si>
  <si>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</si>
  <si>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</si>
  <si>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</si>
  <si>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</si>
  <si>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</si>
  <si>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</si>
  <si>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</si>
  <si>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</si>
  <si>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</si>
  <si>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</si>
  <si>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</si>
  <si>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</si>
  <si>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</si>
  <si>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</si>
  <si>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</si>
  <si>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</si>
  <si>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</si>
  <si>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</si>
  <si>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</si>
  <si>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</si>
  <si>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</si>
  <si>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</si>
  <si>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</si>
  <si>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</si>
  <si>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</si>
  <si>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</si>
  <si>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</si>
  <si>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</si>
  <si>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</si>
  <si>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</si>
  <si>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</si>
  <si>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</si>
  <si>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</si>
  <si>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</si>
  <si>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</si>
  <si>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</si>
  <si>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</si>
  <si>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</si>
  <si>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</si>
  <si>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</si>
  <si>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</si>
  <si>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</si>
  <si>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</si>
  <si>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</si>
  <si>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</si>
  <si>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</si>
  <si>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</si>
  <si>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</si>
  <si>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</si>
  <si>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</si>
  <si>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</si>
  <si>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</si>
  <si>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</si>
  <si>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</si>
  <si>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</si>
  <si>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</si>
  <si>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</si>
  <si>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</si>
  <si>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</si>
  <si>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</si>
  <si>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</si>
  <si>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</si>
  <si>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</si>
  <si>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</si>
  <si>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</si>
  <si>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</si>
  <si>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</si>
  <si>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</si>
  <si>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</si>
  <si>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</si>
  <si>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</si>
  <si>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</si>
  <si>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</si>
  <si>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</si>
  <si>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</si>
  <si>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</si>
  <si>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</si>
  <si>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</si>
  <si>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</si>
  <si>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</si>
  <si>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</si>
  <si>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</si>
  <si>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</si>
  <si>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</si>
  <si>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</si>
  <si>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</si>
  <si>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</si>
  <si>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</si>
  <si>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</si>
  <si>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</si>
  <si>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</si>
  <si>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</si>
  <si>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</si>
  <si>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</si>
  <si>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</si>
  <si>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</si>
  <si>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</si>
  <si>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</si>
  <si>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</si>
  <si>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</si>
  <si>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</si>
  <si>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</si>
  <si>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</si>
  <si>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</si>
  <si>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</si>
  <si>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</si>
  <si>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</si>
  <si>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</si>
  <si>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</si>
  <si>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</si>
  <si>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</si>
  <si>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</si>
  <si>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</si>
  <si>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</si>
  <si>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</si>
  <si>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</si>
  <si>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</si>
  <si>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</si>
  <si>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</si>
  <si>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</si>
  <si>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</si>
  <si>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</si>
  <si>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</si>
  <si>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</si>
  <si>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</si>
  <si>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</si>
  <si>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</si>
  <si>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</si>
  <si>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</si>
  <si>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</si>
  <si>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</si>
  <si>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</si>
  <si>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</si>
  <si>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</si>
  <si>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</si>
  <si>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</si>
  <si>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</si>
  <si>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</si>
  <si>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</si>
  <si>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</si>
  <si>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</si>
  <si>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</si>
  <si>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</si>
  <si>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</si>
  <si>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</si>
  <si>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</si>
  <si>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</si>
  <si>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</si>
  <si>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</si>
  <si>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</si>
  <si>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</si>
  <si>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</si>
  <si>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</si>
  <si>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</si>
  <si>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</si>
  <si>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</si>
  <si>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</si>
  <si>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</si>
  <si>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</si>
  <si>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</si>
  <si>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</si>
  <si>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</si>
  <si>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</si>
  <si>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</si>
  <si>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</si>
  <si>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</si>
  <si>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</si>
  <si>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</si>
  <si>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</si>
  <si>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</si>
  <si>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</si>
  <si>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</si>
  <si>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</si>
  <si>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</si>
  <si>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</si>
  <si>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</si>
  <si>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</si>
  <si>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</si>
  <si>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</si>
  <si>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</si>
  <si>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</si>
  <si>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</si>
  <si>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</si>
  <si>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</si>
  <si>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</si>
  <si>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</si>
  <si>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</si>
  <si>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</si>
  <si>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</si>
  <si>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</si>
  <si>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</si>
  <si>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</si>
  <si>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</si>
  <si>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</si>
  <si>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</si>
  <si>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</si>
  <si>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</si>
  <si>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</si>
  <si>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</si>
  <si>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</si>
  <si>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</si>
  <si>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</si>
  <si>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</si>
  <si>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</si>
  <si>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</si>
  <si>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</si>
  <si>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</si>
  <si>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</si>
  <si>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</si>
  <si>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</si>
  <si>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</si>
  <si>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</si>
  <si>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</si>
  <si>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</si>
  <si>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</si>
  <si>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</si>
  <si>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</si>
  <si>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</si>
  <si>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</si>
  <si>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</si>
  <si>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</si>
  <si>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</si>
  <si>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</si>
  <si>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</si>
  <si>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</si>
  <si>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</si>
  <si>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</si>
  <si>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</si>
  <si>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</si>
  <si>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</si>
  <si>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</si>
  <si>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</si>
  <si>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</si>
  <si>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</si>
  <si>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</si>
  <si>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</si>
  <si>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</si>
  <si>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</si>
  <si>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</si>
  <si>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</si>
  <si>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</si>
  <si>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</si>
  <si>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</si>
  <si>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</si>
  <si>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</si>
  <si>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</si>
  <si>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</si>
  <si>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</si>
  <si>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</si>
  <si>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</si>
  <si>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</si>
  <si>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</si>
  <si>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</si>
  <si>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</si>
  <si>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</si>
  <si>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</si>
  <si>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</si>
  <si>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</si>
  <si>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</si>
  <si>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</si>
  <si>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</si>
  <si>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</si>
  <si>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</si>
  <si>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</si>
  <si>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</si>
  <si>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</si>
  <si>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</si>
  <si>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</si>
  <si>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</si>
  <si>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</si>
  <si>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</si>
  <si>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</si>
  <si>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</si>
  <si>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</si>
  <si>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</si>
  <si>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</si>
  <si>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</si>
  <si>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</si>
  <si>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</si>
  <si>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</si>
  <si>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</si>
  <si>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</si>
  <si>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</si>
  <si>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</si>
  <si>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</si>
  <si>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</si>
  <si>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</si>
  <si>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</si>
  <si>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</si>
  <si>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</si>
  <si>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</si>
  <si>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</si>
  <si>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</si>
  <si>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</si>
  <si>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</si>
  <si>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</si>
  <si>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</si>
  <si>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</si>
  <si>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</si>
  <si>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</si>
  <si>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</si>
  <si>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</si>
  <si>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</si>
  <si>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</si>
  <si>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</si>
  <si>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</si>
  <si>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</si>
  <si>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</si>
  <si>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</si>
  <si>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</si>
  <si>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</si>
  <si>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</si>
  <si>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</si>
  <si>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</si>
  <si>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</si>
  <si>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</si>
  <si>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</si>
  <si>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</si>
  <si>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</si>
  <si>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</si>
  <si>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</si>
  <si>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</si>
  <si>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</si>
  <si>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</si>
  <si>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</si>
  <si>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</si>
  <si>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</si>
  <si>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</si>
  <si>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</si>
  <si>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</si>
  <si>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</si>
  <si>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</si>
  <si>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</si>
  <si>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</si>
  <si>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</si>
  <si>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</si>
  <si>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</si>
  <si>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</si>
  <si>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</si>
  <si>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</si>
  <si>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</si>
  <si>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</si>
  <si>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</si>
  <si>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</si>
  <si>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</si>
  <si>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</si>
  <si>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</si>
  <si>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</si>
  <si>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</si>
  <si>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</si>
  <si>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</si>
  <si>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</si>
  <si>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</si>
  <si>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</si>
  <si>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</si>
  <si>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</si>
  <si>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</si>
  <si>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</si>
  <si>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</si>
  <si>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</si>
  <si>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</si>
  <si>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</si>
  <si>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</si>
  <si>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</si>
  <si>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</si>
  <si>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</si>
  <si>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</si>
  <si>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</si>
  <si>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</si>
  <si>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</si>
  <si>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</si>
  <si>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</si>
  <si>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</si>
  <si>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</si>
  <si>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</si>
  <si>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</si>
  <si>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</si>
  <si>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</si>
  <si>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</si>
  <si>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</si>
  <si>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</si>
  <si>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</si>
  <si>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</si>
  <si>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</si>
  <si>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</si>
  <si>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</si>
  <si>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</si>
  <si>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</si>
  <si>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</si>
  <si>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</si>
  <si>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</si>
  <si>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</si>
  <si>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</si>
  <si>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</si>
  <si>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</si>
  <si>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</si>
  <si>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</si>
  <si>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</si>
  <si>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</si>
  <si>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</si>
  <si>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</si>
  <si>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</si>
  <si>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</si>
  <si>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</si>
  <si>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</si>
  <si>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</si>
  <si>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</si>
  <si>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</si>
  <si>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</si>
  <si>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</si>
  <si>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</si>
  <si>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</si>
  <si>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</si>
  <si>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</si>
  <si>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</si>
  <si>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</si>
  <si>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</si>
  <si>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</si>
  <si>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</si>
  <si>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</si>
  <si>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</si>
  <si>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</si>
  <si>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</si>
  <si>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</si>
  <si>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</si>
  <si>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</si>
  <si>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</si>
  <si>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</si>
  <si>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</si>
  <si>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</si>
  <si>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</si>
  <si>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</si>
  <si>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</si>
  <si>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</si>
  <si>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</si>
  <si>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</si>
  <si>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</si>
  <si>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</si>
  <si>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</si>
  <si>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</si>
  <si>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</si>
  <si>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</si>
  <si>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</si>
  <si>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</si>
  <si>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</si>
  <si>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</si>
  <si>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</si>
  <si>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</si>
  <si>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</si>
  <si>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</si>
  <si>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</si>
  <si>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</si>
  <si>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</si>
  <si>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</si>
  <si>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</si>
  <si>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</si>
  <si>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</si>
  <si>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</si>
  <si>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</si>
  <si>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</si>
  <si>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</si>
  <si>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</si>
  <si>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</si>
  <si>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</si>
  <si>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</si>
  <si>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</si>
  <si>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</si>
  <si>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</si>
  <si>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</si>
  <si>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</si>
  <si>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</si>
  <si>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</si>
  <si>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</si>
  <si>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</si>
  <si>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</si>
  <si>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</si>
  <si>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</si>
  <si>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</si>
  <si>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</si>
  <si>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</si>
  <si>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</si>
  <si>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</si>
  <si>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</si>
  <si>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</si>
  <si>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</si>
  <si>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</si>
  <si>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</si>
  <si>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</si>
  <si>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</si>
  <si>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</si>
  <si>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</si>
  <si>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</si>
  <si>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</si>
  <si>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</si>
  <si>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</si>
  <si>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</si>
  <si>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</si>
  <si>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</si>
  <si>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</si>
  <si>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</si>
  <si>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</si>
  <si>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</si>
  <si>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</si>
  <si>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</si>
  <si>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</si>
  <si>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</si>
  <si>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</si>
  <si>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</si>
  <si>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</si>
  <si>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</si>
  <si>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</si>
  <si>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</si>
  <si>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</si>
  <si>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</si>
  <si>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</si>
  <si>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</si>
  <si>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</si>
  <si>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</si>
  <si>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</si>
  <si>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</si>
  <si>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</si>
  <si>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</si>
  <si>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</si>
  <si>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</si>
  <si>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</si>
  <si>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</si>
  <si>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</si>
  <si>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</si>
  <si>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</si>
  <si>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</si>
  <si>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</si>
  <si>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</si>
  <si>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</si>
  <si>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</si>
  <si>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</si>
  <si>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</si>
  <si>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</si>
  <si>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</si>
  <si>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</si>
  <si>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</si>
  <si>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</si>
  <si>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</si>
  <si>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</si>
  <si>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</si>
  <si>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</si>
  <si>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</si>
  <si>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</si>
  <si>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</si>
  <si>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</si>
  <si>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</si>
  <si>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</si>
  <si>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</si>
  <si>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</si>
  <si>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</si>
  <si>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</si>
  <si>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</si>
  <si>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</si>
  <si>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</si>
  <si>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</si>
  <si>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</si>
  <si>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</si>
  <si>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</si>
  <si>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</si>
  <si>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</si>
  <si>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</si>
  <si>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</si>
  <si>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</si>
  <si>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</si>
  <si>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</si>
  <si>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</si>
  <si>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</si>
  <si>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</si>
  <si>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</si>
  <si>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</si>
  <si>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</si>
  <si>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</si>
  <si>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</si>
  <si>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</si>
  <si>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</si>
  <si>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</si>
  <si>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</si>
  <si>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</si>
  <si>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</si>
  <si>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</si>
  <si>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</si>
  <si>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</si>
  <si>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</si>
  <si>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</si>
  <si>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</si>
  <si>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</si>
  <si>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</si>
  <si>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</si>
  <si>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</si>
  <si>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</si>
  <si>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</si>
  <si>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</si>
  <si>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</si>
  <si>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</si>
  <si>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</si>
  <si>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</si>
  <si>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</si>
  <si>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</si>
  <si>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</si>
  <si>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</si>
  <si>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</si>
  <si>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</si>
  <si>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</si>
  <si>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</si>
  <si>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</si>
  <si>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</si>
  <si>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</si>
  <si>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</si>
  <si>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</si>
  <si>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</si>
  <si>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</si>
  <si>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</si>
  <si>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</si>
  <si>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</si>
  <si>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</si>
  <si>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</si>
  <si>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</si>
  <si>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</si>
  <si>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</si>
  <si>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</si>
  <si>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</si>
  <si>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</si>
  <si>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</si>
  <si>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</si>
  <si>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</si>
  <si>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</si>
  <si>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</si>
  <si>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</si>
  <si>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</si>
  <si>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</si>
  <si>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</si>
  <si>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</si>
  <si>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</si>
  <si>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</si>
  <si>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</si>
  <si>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</si>
  <si>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</si>
  <si>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</si>
  <si>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</si>
  <si>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</si>
  <si>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</si>
  <si>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</si>
  <si>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</si>
  <si>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</si>
  <si>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</si>
  <si>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</si>
  <si>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</si>
  <si>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</si>
  <si>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</si>
  <si>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</si>
  <si>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</si>
  <si>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</si>
  <si>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</si>
  <si>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</si>
  <si>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</si>
  <si>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</si>
  <si>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</si>
  <si>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</si>
  <si>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</si>
  <si>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</si>
  <si>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</si>
  <si>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</si>
  <si>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</si>
  <si>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</si>
  <si>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</si>
  <si>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</si>
  <si>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</si>
  <si>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</si>
  <si>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</si>
  <si>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</si>
  <si>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</si>
  <si>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</si>
  <si>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</si>
  <si>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</si>
  <si>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</si>
  <si>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</si>
  <si>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</si>
  <si>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</si>
  <si>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</si>
  <si>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</si>
  <si>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</si>
  <si>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</si>
  <si>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</si>
  <si>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</si>
  <si>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</si>
  <si>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</si>
  <si>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</si>
  <si>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</si>
  <si>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</si>
  <si>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</si>
  <si>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</si>
  <si>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</si>
  <si>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</si>
  <si>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</si>
  <si>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</si>
  <si>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</si>
  <si>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</si>
  <si>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</si>
  <si>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</si>
  <si>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</si>
  <si>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</si>
  <si>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</si>
  <si>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</si>
  <si>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</si>
  <si>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</si>
  <si>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</si>
  <si>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</si>
  <si>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</si>
  <si>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</si>
  <si>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</si>
  <si>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</si>
  <si>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</si>
  <si>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</si>
  <si>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</si>
  <si>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</si>
  <si>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</si>
  <si>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</si>
  <si>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</si>
  <si>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</si>
  <si>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</si>
  <si>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</si>
  <si>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</si>
  <si>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</si>
  <si>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</si>
  <si>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</si>
  <si>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</si>
  <si>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</si>
  <si>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</si>
  <si>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</si>
  <si>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</si>
  <si>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</si>
  <si>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</si>
  <si>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</si>
  <si>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</si>
  <si>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</si>
  <si>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</si>
  <si>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</si>
  <si>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</si>
  <si>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</si>
  <si>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</si>
  <si>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</si>
  <si>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</si>
  <si>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</si>
  <si>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</si>
  <si>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</si>
  <si>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</si>
  <si>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</si>
  <si>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</si>
  <si>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</si>
  <si>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</si>
  <si>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</si>
  <si>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</si>
  <si>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</si>
  <si>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</si>
  <si>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</si>
  <si>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</si>
  <si>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</si>
  <si>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</si>
  <si>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</si>
  <si>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</si>
  <si>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</si>
  <si>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</si>
  <si>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</si>
  <si>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</si>
  <si>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</si>
  <si>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</si>
  <si>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</si>
  <si>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</si>
  <si>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</si>
  <si>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</si>
  <si>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</si>
  <si>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</si>
  <si>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</si>
  <si>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</si>
  <si>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</si>
  <si>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</si>
  <si>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</si>
  <si>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</si>
  <si>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</si>
  <si>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</si>
  <si>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</si>
  <si>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</si>
  <si>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</si>
  <si>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</si>
  <si>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</si>
  <si>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</si>
  <si>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</si>
  <si>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</si>
  <si>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</si>
  <si>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</si>
  <si>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</si>
  <si>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</si>
  <si>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</si>
  <si>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</si>
  <si>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</si>
  <si>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</si>
  <si>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</si>
  <si>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</si>
  <si>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</si>
  <si>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</si>
  <si>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</si>
  <si>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</si>
  <si>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</si>
  <si>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</si>
  <si>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</si>
  <si>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</si>
  <si>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</si>
  <si>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</si>
  <si>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</si>
  <si>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</si>
  <si>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</si>
  <si>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</si>
  <si>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</si>
  <si>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</si>
  <si>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</si>
  <si>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</si>
  <si>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</si>
  <si>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</si>
  <si>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</si>
  <si>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</si>
  <si>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</si>
  <si>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</si>
  <si>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</si>
  <si>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</si>
  <si>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</si>
  <si>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</si>
  <si>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</si>
  <si>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</si>
  <si>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</si>
  <si>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</si>
  <si>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</si>
  <si>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</si>
  <si>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</si>
  <si>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</si>
  <si>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</si>
  <si>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</si>
  <si>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</si>
  <si>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</si>
  <si>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</si>
  <si>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</si>
  <si>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</si>
  <si>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</si>
  <si>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</si>
  <si>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</si>
  <si>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</si>
  <si>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</si>
  <si>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</si>
  <si>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</si>
  <si>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</si>
  <si>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</si>
  <si>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</si>
  <si>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</si>
  <si>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</si>
  <si>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</si>
  <si>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</si>
  <si>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</si>
  <si>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</si>
  <si>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</si>
  <si>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</si>
  <si>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</si>
  <si>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</si>
  <si>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</si>
  <si>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</si>
  <si>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</si>
  <si>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</si>
  <si>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</si>
  <si>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</si>
  <si>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</si>
  <si>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</si>
  <si>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</si>
  <si>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</si>
  <si>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</si>
  <si>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</si>
  <si>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</si>
  <si>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</si>
  <si>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</si>
  <si>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</si>
  <si>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</si>
  <si>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</si>
  <si>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</si>
  <si>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</si>
  <si>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</si>
  <si>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</si>
  <si>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</si>
  <si>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</si>
  <si>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</si>
  <si>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</si>
  <si>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</si>
  <si>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</si>
  <si>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</si>
  <si>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</si>
  <si>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</si>
  <si>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</si>
  <si>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</si>
  <si>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</si>
  <si>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</si>
  <si>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</si>
  <si>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</si>
  <si>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</si>
  <si>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</si>
  <si>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</si>
  <si>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</si>
  <si>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</si>
  <si>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</si>
  <si>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</si>
  <si>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</si>
  <si>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</si>
  <si>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</si>
  <si>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</si>
  <si>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</si>
  <si>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</si>
  <si>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</si>
  <si>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</si>
  <si>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</si>
  <si>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</si>
  <si>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</si>
  <si>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</si>
  <si>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</si>
  <si>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</si>
  <si>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</si>
  <si>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</si>
  <si>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</si>
  <si>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</si>
  <si>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</si>
  <si>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</si>
  <si>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</si>
  <si>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</si>
  <si>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</si>
  <si>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</si>
  <si>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</si>
  <si>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</si>
  <si>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</si>
  <si>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</si>
  <si>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</si>
  <si>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</si>
  <si>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</si>
  <si>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</si>
  <si>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</si>
  <si>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</si>
  <si>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</si>
  <si>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</si>
  <si>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</si>
  <si>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</si>
  <si>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</si>
  <si>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</si>
  <si>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</si>
  <si>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</si>
  <si>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</si>
  <si>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</si>
  <si>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</si>
  <si>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</si>
  <si>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</si>
  <si>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</si>
  <si>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</si>
  <si>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</si>
  <si>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</si>
  <si>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</si>
  <si>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</si>
  <si>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</si>
  <si>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</si>
  <si>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</si>
  <si>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</si>
  <si>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</si>
  <si>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</si>
  <si>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</si>
  <si>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</si>
  <si>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</si>
  <si>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</si>
  <si>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</si>
  <si>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</si>
  <si>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</si>
  <si>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</si>
  <si>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</si>
  <si>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</si>
  <si>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</si>
  <si>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</si>
  <si>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</si>
  <si>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</si>
  <si>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</si>
  <si>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</si>
  <si>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</si>
  <si>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</si>
  <si>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</si>
  <si>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</si>
  <si>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</si>
  <si>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</si>
  <si>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</si>
  <si>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</si>
  <si>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</si>
  <si>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</si>
  <si>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</si>
  <si>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</si>
  <si>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</si>
  <si>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</si>
  <si>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</si>
  <si>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</si>
  <si>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</si>
  <si>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</si>
  <si>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</si>
  <si>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</si>
  <si>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</si>
  <si>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</si>
  <si>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</si>
  <si>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</si>
  <si>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</si>
  <si>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</si>
  <si>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</si>
  <si>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</si>
  <si>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</si>
  <si>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</si>
  <si>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</si>
  <si>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</si>
  <si>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</si>
  <si>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</si>
  <si>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</si>
  <si>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</si>
  <si>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</si>
  <si>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</si>
  <si>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</si>
  <si>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</si>
  <si>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</si>
  <si>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</si>
  <si>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</si>
  <si>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</si>
  <si>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</si>
  <si>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</si>
  <si>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</si>
  <si>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</si>
  <si>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</si>
  <si>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</si>
  <si>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</si>
  <si>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</si>
  <si>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</si>
  <si>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</si>
  <si>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</si>
  <si>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</si>
  <si>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</si>
  <si>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</si>
  <si>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</si>
  <si>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</si>
  <si>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</si>
  <si>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</si>
  <si>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</si>
  <si>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</si>
  <si>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</si>
  <si>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</si>
  <si>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</si>
  <si>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</si>
  <si>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</si>
  <si>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</si>
  <si>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</si>
  <si>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</si>
  <si>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</si>
  <si>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</si>
  <si>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</si>
  <si>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</si>
  <si>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</si>
  <si>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</si>
  <si>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</si>
  <si>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</si>
  <si>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</si>
  <si>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</si>
  <si>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</si>
  <si>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</si>
  <si>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</si>
  <si>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</si>
  <si>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</si>
  <si>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</si>
  <si>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</si>
  <si>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</si>
  <si>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</si>
  <si>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</si>
  <si>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</si>
  <si>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</si>
  <si>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</si>
  <si>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</si>
  <si>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</si>
  <si>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</si>
  <si>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</si>
  <si>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</si>
  <si>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</si>
  <si>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</si>
  <si>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</si>
  <si>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</si>
  <si>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</si>
  <si>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</si>
  <si>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</si>
  <si>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</si>
  <si>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</si>
  <si>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</si>
  <si>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</si>
  <si>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</si>
  <si>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</si>
  <si>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</si>
  <si>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</si>
  <si>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</si>
  <si>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</si>
  <si>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</si>
  <si>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</si>
  <si>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</si>
  <si>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</si>
  <si>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</si>
  <si>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</si>
  <si>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</si>
  <si>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</si>
  <si>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</si>
  <si>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</si>
  <si>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</si>
  <si>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</si>
  <si>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</si>
  <si>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</si>
  <si>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</si>
  <si>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</si>
  <si>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</si>
  <si>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</si>
  <si>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</si>
  <si>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</si>
  <si>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</si>
  <si>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</si>
  <si>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</si>
  <si>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</si>
  <si>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</si>
  <si>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</si>
  <si>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</si>
  <si>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</si>
  <si>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</si>
  <si>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</si>
  <si>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</si>
  <si>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</si>
  <si>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</si>
  <si>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</si>
  <si>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</si>
  <si>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</si>
  <si>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</si>
  <si>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</si>
  <si>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</si>
  <si>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</si>
  <si>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</si>
  <si>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</si>
  <si>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</si>
  <si>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</si>
  <si>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</si>
  <si>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</si>
  <si>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</si>
  <si>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</si>
  <si>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</si>
  <si>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</si>
  <si>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</si>
  <si>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</si>
  <si>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</si>
  <si>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</si>
  <si>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</si>
  <si>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</si>
  <si>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</si>
  <si>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</si>
  <si>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</si>
  <si>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</si>
  <si>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</si>
  <si>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</si>
  <si>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</si>
  <si>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</si>
  <si>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</si>
  <si>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</si>
  <si>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</si>
  <si>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</si>
  <si>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</si>
  <si>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</si>
  <si>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</si>
  <si>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</si>
  <si>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</si>
  <si>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</si>
  <si>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</si>
  <si>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</si>
  <si>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</si>
  <si>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</si>
  <si>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</si>
  <si>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</si>
  <si>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</si>
  <si>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</si>
  <si>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</si>
  <si>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</si>
  <si>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</si>
  <si>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</si>
  <si>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</si>
  <si>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</si>
  <si>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</si>
  <si>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</si>
  <si>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</si>
  <si>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</si>
  <si>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</si>
  <si>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</si>
  <si>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</si>
  <si>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</si>
  <si>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</si>
  <si>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</si>
  <si>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</si>
  <si>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</si>
  <si>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</si>
  <si>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</si>
  <si>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</si>
  <si>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</si>
  <si>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</si>
  <si>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</si>
  <si>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</si>
  <si>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</si>
  <si>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</si>
  <si>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</si>
  <si>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</si>
  <si>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</si>
  <si>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</si>
  <si>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</si>
  <si>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</si>
  <si>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</si>
  <si>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</si>
  <si>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</si>
  <si>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</si>
  <si>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</si>
  <si>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</si>
  <si>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</si>
  <si>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</si>
  <si>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</si>
  <si>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</si>
  <si>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</si>
  <si>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</si>
  <si>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</si>
  <si>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</si>
  <si>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</si>
  <si>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</si>
  <si>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</si>
  <si>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</si>
  <si>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</si>
  <si>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</si>
  <si>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</si>
  <si>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</si>
  <si>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</si>
  <si>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</si>
  <si>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</si>
  <si>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</si>
  <si>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</si>
  <si>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</si>
  <si>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</si>
  <si>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</si>
  <si>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</si>
  <si>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</si>
  <si>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</si>
  <si>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</si>
  <si>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</si>
  <si>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</si>
  <si>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</si>
  <si>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</si>
  <si>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</si>
  <si>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</si>
  <si>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</si>
  <si>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</si>
  <si>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</si>
  <si>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</si>
  <si>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</si>
  <si>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</si>
  <si>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</si>
  <si>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</si>
  <si>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</si>
  <si>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</si>
  <si>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</si>
  <si>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</si>
  <si>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</si>
  <si>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</si>
  <si>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</si>
  <si>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</si>
  <si>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</si>
  <si>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</si>
  <si>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</si>
  <si>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</si>
  <si>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</si>
  <si>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</si>
  <si>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</si>
  <si>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</si>
  <si>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</si>
  <si>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</si>
  <si>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</si>
  <si>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</si>
  <si>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</si>
  <si>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</si>
  <si>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</si>
  <si>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</si>
  <si>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</si>
  <si>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</si>
  <si>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</si>
  <si>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</si>
  <si>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</si>
  <si>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</si>
  <si>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</si>
  <si>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</si>
  <si>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</si>
  <si>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</si>
  <si>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</si>
  <si>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</si>
  <si>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</si>
  <si>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</si>
  <si>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</si>
  <si>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</si>
  <si>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</si>
  <si>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</si>
  <si>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</si>
  <si>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</si>
  <si>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</si>
  <si>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</si>
  <si>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</si>
  <si>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</si>
  <si>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</si>
  <si>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</si>
  <si>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</si>
  <si>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</si>
  <si>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</si>
  <si>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</si>
  <si>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</si>
  <si>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</si>
  <si>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</si>
  <si>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</si>
  <si>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</si>
  <si>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</si>
  <si>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</si>
  <si>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</si>
  <si>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</si>
  <si>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</si>
  <si>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</si>
  <si>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</si>
  <si>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</si>
  <si>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</si>
  <si>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</si>
  <si>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</si>
  <si>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</si>
  <si>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</si>
  <si>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</si>
  <si>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</si>
  <si>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</si>
  <si>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</si>
  <si>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</si>
  <si>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</si>
  <si>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</si>
  <si>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</si>
  <si>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</si>
  <si>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</si>
  <si>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</si>
  <si>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</si>
  <si>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</si>
  <si>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</si>
  <si>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</si>
  <si>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</si>
  <si>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</si>
  <si>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</si>
  <si>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</si>
  <si>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</si>
  <si>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</si>
  <si>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</si>
  <si>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</si>
  <si>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</si>
  <si>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</si>
  <si>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</si>
  <si>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</si>
  <si>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</si>
  <si>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</si>
  <si>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</si>
  <si>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</si>
  <si>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</si>
  <si>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</si>
  <si>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</si>
  <si>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</si>
  <si>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</si>
  <si>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</si>
  <si>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</si>
  <si>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</si>
  <si>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</si>
  <si>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</si>
  <si>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</si>
  <si>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</si>
  <si>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</si>
  <si>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</si>
  <si>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</si>
  <si>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</si>
  <si>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</si>
  <si>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</si>
  <si>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</si>
  <si>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</si>
  <si>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</si>
  <si>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</si>
  <si>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</si>
  <si>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</si>
  <si>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</si>
  <si>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</si>
  <si>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</si>
  <si>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</si>
  <si>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</si>
  <si>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</si>
  <si>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</si>
  <si>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</si>
  <si>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</si>
  <si>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</si>
  <si>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</si>
  <si>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</si>
  <si>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</si>
  <si>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</si>
  <si>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</si>
  <si>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</si>
  <si>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</si>
  <si>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</si>
  <si>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</si>
  <si>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</si>
  <si>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</si>
  <si>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</si>
  <si>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</si>
  <si>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</si>
  <si>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</si>
  <si>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</si>
  <si>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</si>
  <si>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</si>
  <si>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</si>
  <si>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</si>
  <si>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</si>
  <si>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</si>
  <si>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Terraces House</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</si>
  <si>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</si>
  <si>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</si>
  <si>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</si>
  <si>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</si>
  <si>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</si>
  <si>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</si>
  <si>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</si>
  <si>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</si>
  <si>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</si>
  <si>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</si>
  <si>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</si>
  <si>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</si>
  <si>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</si>
  <si>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</si>
  <si>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</si>
  <si>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</si>
  <si>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</si>
  <si>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</si>
  <si>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</si>
  <si>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</si>
  <si>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</si>
  <si>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</si>
  <si>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</si>
  <si>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</si>
  <si>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28/04/2023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</si>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</sst>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325"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2667</v>
      </c>
      <c r="B2" s="142"/>
      <c r="C2" s="23"/>
      <c r="D2" s="23"/>
      <c r="E2" s="23"/>
      <c r="F2" s="315" t="s">
        <v>2660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2668</v>
      </c>
      <c r="B2" s="229"/>
      <c r="C2" s="220"/>
      <c r="D2" s="220"/>
      <c r="E2" s="220"/>
      <c r="F2" s="334" t="s">
        <v>2660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2665</v>
      </c>
      <c r="E6" s="362"/>
      <c r="F6" s="362"/>
      <c r="G6" s="362"/>
      <c r="H6" s="362"/>
      <c r="I6" s="7"/>
      <c r="J6" s="8"/>
    </row>
    <row r="7" spans="2:10" ht="26.25" x14ac:dyDescent="0.25">
      <c r="B7" s="6"/>
      <c r="C7" s="7"/>
      <c r="D7" s="7"/>
      <c r="E7" s="7"/>
      <c r="F7" s="11" t="s">
        <v>2674</v>
      </c>
      <c r="G7" s="7"/>
      <c r="H7" s="7"/>
      <c r="I7" s="7"/>
      <c r="J7" s="8"/>
    </row>
    <row r="8" spans="2:10" ht="26.25" x14ac:dyDescent="0.25">
      <c r="B8" s="6"/>
      <c r="C8" s="7"/>
      <c r="D8" s="7"/>
      <c r="E8" s="7"/>
      <c r="F8" s="11" t="s">
        <v>2675</v>
      </c>
      <c r="G8" s="7"/>
      <c r="H8" s="7"/>
      <c r="I8" s="7"/>
      <c r="J8" s="8"/>
    </row>
    <row r="9" spans="2:10" ht="21" x14ac:dyDescent="0.25">
      <c r="B9" s="6"/>
      <c r="C9" s="7"/>
      <c r="D9" s="7"/>
      <c r="E9" s="7"/>
      <c r="F9" s="12" t="s">
        <v>2788</v>
      </c>
      <c r="G9" s="7"/>
      <c r="H9" s="7"/>
      <c r="I9" s="7"/>
      <c r="J9" s="8"/>
    </row>
    <row r="10" spans="2:10" ht="21" x14ac:dyDescent="0.25">
      <c r="B10" s="6"/>
      <c r="C10" s="7"/>
      <c r="D10" s="7"/>
      <c r="E10" s="7"/>
      <c r="F10" s="12" t="s">
        <v>2789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2669</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2670</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2660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2674</v>
      </c>
      <c r="E14" s="31"/>
      <c r="F14" s="31"/>
      <c r="H14" s="23"/>
      <c r="L14" s="23"/>
      <c r="M14" s="23"/>
    </row>
    <row r="15" spans="1:13" x14ac:dyDescent="0.25">
      <c r="A15" s="25" t="s">
        <v>35</v>
      </c>
      <c r="B15" s="39" t="s">
        <v>36</v>
      </c>
      <c r="C15" s="25" t="s">
        <v>2675</v>
      </c>
      <c r="E15" s="31"/>
      <c r="F15" s="31"/>
      <c r="H15" s="23"/>
      <c r="L15" s="23"/>
      <c r="M15" s="23"/>
    </row>
    <row r="16" spans="1:13" ht="45" x14ac:dyDescent="0.25">
      <c r="A16" s="25" t="s">
        <v>37</v>
      </c>
      <c r="B16" s="39" t="s">
        <v>38</v>
      </c>
      <c r="C16" s="25" t="s">
        <v>2676</v>
      </c>
      <c r="E16" s="31"/>
      <c r="F16" s="31"/>
      <c r="H16" s="23"/>
      <c r="L16" s="23"/>
      <c r="M16" s="23"/>
    </row>
    <row r="17" spans="1:13" x14ac:dyDescent="0.25">
      <c r="A17" s="25" t="s">
        <v>39</v>
      </c>
      <c r="B17" s="39" t="s">
        <v>40</v>
      </c>
      <c r="C17" s="359">
        <v>45016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2666</v>
      </c>
      <c r="C27" s="308" t="s">
        <v>2662</v>
      </c>
      <c r="D27" s="42"/>
      <c r="E27" s="42"/>
      <c r="F27" s="42"/>
      <c r="H27" s="23"/>
      <c r="L27" s="23"/>
      <c r="M27" s="23"/>
    </row>
    <row r="28" spans="1:13" x14ac:dyDescent="0.25">
      <c r="A28" s="25" t="s">
        <v>52</v>
      </c>
      <c r="B28" s="317" t="s">
        <v>2661</v>
      </c>
      <c r="C28" s="292" t="s">
        <v>2662</v>
      </c>
      <c r="D28" s="42"/>
      <c r="E28" s="42"/>
      <c r="F28" s="42"/>
      <c r="H28" s="23"/>
      <c r="L28" s="23"/>
      <c r="M28" s="339" t="s">
        <v>2662</v>
      </c>
    </row>
    <row r="29" spans="1:13" x14ac:dyDescent="0.25">
      <c r="A29" s="25" t="s">
        <v>54</v>
      </c>
      <c r="B29" s="41" t="s">
        <v>53</v>
      </c>
      <c r="C29" s="25" t="s">
        <v>2662</v>
      </c>
      <c r="E29" s="42"/>
      <c r="F29" s="42"/>
      <c r="H29" s="23"/>
      <c r="L29" s="23"/>
      <c r="M29" s="339" t="s">
        <v>2663</v>
      </c>
    </row>
    <row r="30" spans="1:13" ht="45" outlineLevel="1" x14ac:dyDescent="0.25">
      <c r="A30" s="25" t="s">
        <v>56</v>
      </c>
      <c r="B30" s="41" t="s">
        <v>55</v>
      </c>
      <c r="C30" s="25" t="s">
        <v>2677</v>
      </c>
      <c r="E30" s="42"/>
      <c r="F30" s="42"/>
      <c r="H30" s="23"/>
      <c r="L30" s="23"/>
      <c r="M30" s="339" t="s">
        <v>2664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38005.098313000002</v>
      </c>
      <c r="F38" s="42"/>
      <c r="H38" s="23"/>
      <c r="L38" s="23"/>
      <c r="M38" s="23"/>
    </row>
    <row r="39" spans="1:14" x14ac:dyDescent="0.25">
      <c r="A39" s="25" t="s">
        <v>64</v>
      </c>
      <c r="B39" s="42" t="s">
        <v>65</v>
      </c>
      <c r="C39" s="254">
        <v>28567.302641999999</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0.19407055648104618</v>
      </c>
      <c r="E45" s="139"/>
      <c r="F45" s="139">
        <v>0.1363</v>
      </c>
      <c r="G45" s="308" t="s">
        <v>2678</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38005.098313000002</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38005.098313000002</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16.510000000000002</v>
      </c>
      <c r="D66" s="360">
        <v>10.940789021174327</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35.950299999999999</v>
      </c>
      <c r="D70" s="145" t="s">
        <v>1157</v>
      </c>
      <c r="E70" s="21"/>
      <c r="F70" s="152">
        <f t="shared" ref="F70:F76" si="1">IF($C$77=0,"",IF(C70="[for completion]","",C70/$C$77))</f>
        <v>9.4593361413672914E-4</v>
      </c>
      <c r="G70" s="152" t="s">
        <v>1157</v>
      </c>
      <c r="H70" s="23"/>
      <c r="L70" s="23"/>
      <c r="M70" s="23"/>
      <c r="N70" s="55"/>
    </row>
    <row r="71" spans="1:14" x14ac:dyDescent="0.25">
      <c r="A71" s="25" t="s">
        <v>110</v>
      </c>
      <c r="B71" s="135" t="s">
        <v>1469</v>
      </c>
      <c r="C71" s="145">
        <v>61.586607999999998</v>
      </c>
      <c r="D71" s="145" t="s">
        <v>1157</v>
      </c>
      <c r="E71" s="21"/>
      <c r="F71" s="152">
        <f t="shared" si="1"/>
        <v>1.6204827967461189E-3</v>
      </c>
      <c r="G71" s="152" t="s">
        <v>1157</v>
      </c>
      <c r="H71" s="23"/>
      <c r="L71" s="23"/>
      <c r="M71" s="23"/>
      <c r="N71" s="55"/>
    </row>
    <row r="72" spans="1:14" x14ac:dyDescent="0.25">
      <c r="A72" s="25" t="s">
        <v>111</v>
      </c>
      <c r="B72" s="134" t="s">
        <v>1470</v>
      </c>
      <c r="C72" s="145">
        <v>80.141958000000002</v>
      </c>
      <c r="D72" s="145" t="s">
        <v>1157</v>
      </c>
      <c r="E72" s="21"/>
      <c r="F72" s="152">
        <f t="shared" si="1"/>
        <v>2.1087159766381355E-3</v>
      </c>
      <c r="G72" s="152" t="s">
        <v>1157</v>
      </c>
      <c r="H72" s="23"/>
      <c r="L72" s="23"/>
      <c r="M72" s="23"/>
      <c r="N72" s="55"/>
    </row>
    <row r="73" spans="1:14" x14ac:dyDescent="0.25">
      <c r="A73" s="25" t="s">
        <v>112</v>
      </c>
      <c r="B73" s="134" t="s">
        <v>1471</v>
      </c>
      <c r="C73" s="145">
        <v>121.037999</v>
      </c>
      <c r="D73" s="145" t="s">
        <v>1157</v>
      </c>
      <c r="E73" s="21"/>
      <c r="F73" s="152">
        <f t="shared" si="1"/>
        <v>3.184783210208199E-3</v>
      </c>
      <c r="G73" s="152" t="s">
        <v>1157</v>
      </c>
      <c r="H73" s="23"/>
      <c r="L73" s="23"/>
      <c r="M73" s="23"/>
      <c r="N73" s="55"/>
    </row>
    <row r="74" spans="1:14" x14ac:dyDescent="0.25">
      <c r="A74" s="25" t="s">
        <v>113</v>
      </c>
      <c r="B74" s="134" t="s">
        <v>1472</v>
      </c>
      <c r="C74" s="145">
        <v>205.29396199999999</v>
      </c>
      <c r="D74" s="145" t="s">
        <v>1157</v>
      </c>
      <c r="E74" s="21"/>
      <c r="F74" s="152">
        <f t="shared" si="1"/>
        <v>5.40174795301036E-3</v>
      </c>
      <c r="G74" s="152" t="s">
        <v>1157</v>
      </c>
      <c r="H74" s="23"/>
      <c r="L74" s="23"/>
      <c r="M74" s="23"/>
      <c r="N74" s="55"/>
    </row>
    <row r="75" spans="1:14" x14ac:dyDescent="0.25">
      <c r="A75" s="25" t="s">
        <v>114</v>
      </c>
      <c r="B75" s="134" t="s">
        <v>1473</v>
      </c>
      <c r="C75" s="145">
        <v>1703.3258530000001</v>
      </c>
      <c r="D75" s="145" t="s">
        <v>1157</v>
      </c>
      <c r="E75" s="21"/>
      <c r="F75" s="152">
        <f t="shared" si="1"/>
        <v>4.4818351451331902E-2</v>
      </c>
      <c r="G75" s="152" t="s">
        <v>1157</v>
      </c>
      <c r="H75" s="23"/>
      <c r="L75" s="23"/>
      <c r="M75" s="23"/>
      <c r="N75" s="55"/>
    </row>
    <row r="76" spans="1:14" x14ac:dyDescent="0.25">
      <c r="A76" s="25" t="s">
        <v>115</v>
      </c>
      <c r="B76" s="134" t="s">
        <v>1474</v>
      </c>
      <c r="C76" s="145">
        <v>35797.761630000001</v>
      </c>
      <c r="D76" s="145" t="s">
        <v>1157</v>
      </c>
      <c r="E76" s="21"/>
      <c r="F76" s="152">
        <f t="shared" si="1"/>
        <v>0.94191998499792851</v>
      </c>
      <c r="G76" s="152" t="s">
        <v>1157</v>
      </c>
      <c r="H76" s="23"/>
      <c r="L76" s="23"/>
      <c r="M76" s="23"/>
      <c r="N76" s="55"/>
    </row>
    <row r="77" spans="1:14" x14ac:dyDescent="0.25">
      <c r="A77" s="25" t="s">
        <v>116</v>
      </c>
      <c r="B77" s="59" t="s">
        <v>95</v>
      </c>
      <c r="C77" s="147">
        <f>SUM(C70:C76)</f>
        <v>38005.098310000001</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12.633546000000001</v>
      </c>
      <c r="D79" s="147" t="s">
        <v>1157</v>
      </c>
      <c r="E79" s="42"/>
      <c r="F79" s="152">
        <f>IF($C$77=0,"",IF(C79="","",C79/$C$77))</f>
        <v>3.3241713774690671E-4</v>
      </c>
      <c r="G79" s="152" t="s">
        <v>1157</v>
      </c>
      <c r="H79" s="23"/>
      <c r="L79" s="23"/>
      <c r="M79" s="23"/>
      <c r="N79" s="55"/>
    </row>
    <row r="80" spans="1:14" outlineLevel="1" x14ac:dyDescent="0.25">
      <c r="A80" s="25" t="s">
        <v>121</v>
      </c>
      <c r="B80" s="60" t="s">
        <v>122</v>
      </c>
      <c r="C80" s="147">
        <v>23.316754</v>
      </c>
      <c r="D80" s="147" t="s">
        <v>1157</v>
      </c>
      <c r="E80" s="42"/>
      <c r="F80" s="152">
        <f>IF($C$77=0,"",IF(C80="","",C80/$C$77))</f>
        <v>6.1351647638982249E-4</v>
      </c>
      <c r="G80" s="152" t="s">
        <v>1157</v>
      </c>
      <c r="H80" s="23"/>
      <c r="L80" s="23"/>
      <c r="M80" s="23"/>
      <c r="N80" s="55"/>
    </row>
    <row r="81" spans="1:14" outlineLevel="1" x14ac:dyDescent="0.25">
      <c r="A81" s="25" t="s">
        <v>123</v>
      </c>
      <c r="B81" s="60" t="s">
        <v>124</v>
      </c>
      <c r="C81" s="147">
        <v>33.548462000000001</v>
      </c>
      <c r="D81" s="147" t="s">
        <v>1157</v>
      </c>
      <c r="E81" s="42"/>
      <c r="F81" s="152">
        <f>IF($C$77=0,"",IF(C81="","",C81/$C$77))</f>
        <v>8.8273582997607034E-4</v>
      </c>
      <c r="G81" s="152" t="s">
        <v>1157</v>
      </c>
      <c r="H81" s="23"/>
      <c r="L81" s="23"/>
      <c r="M81" s="23"/>
      <c r="N81" s="55"/>
    </row>
    <row r="82" spans="1:14" outlineLevel="1" x14ac:dyDescent="0.25">
      <c r="A82" s="25" t="s">
        <v>125</v>
      </c>
      <c r="B82" s="60" t="s">
        <v>126</v>
      </c>
      <c r="C82" s="147">
        <v>28.038146000000001</v>
      </c>
      <c r="D82" s="147" t="s">
        <v>1157</v>
      </c>
      <c r="E82" s="42"/>
      <c r="F82" s="152">
        <f>IF($C$77=0,"",IF(C82="","",C82/$C$77))</f>
        <v>7.3774696677004863E-4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9.7893000000000008</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3336.5972000000002</v>
      </c>
      <c r="D93" s="145" t="s">
        <v>1157</v>
      </c>
      <c r="E93" s="21"/>
      <c r="F93" s="152">
        <f t="shared" ref="F93:F99" si="2">IF($C$100=0,"",IF(C93="[for completion]","",IF(C93="","",C93/$C$100)))</f>
        <v>0.11679776905782407</v>
      </c>
      <c r="G93" s="152" t="s">
        <v>1157</v>
      </c>
      <c r="H93" s="23"/>
      <c r="L93" s="23"/>
      <c r="M93" s="23"/>
      <c r="N93" s="55"/>
    </row>
    <row r="94" spans="1:14" x14ac:dyDescent="0.25">
      <c r="A94" s="25" t="s">
        <v>138</v>
      </c>
      <c r="B94" s="135" t="s">
        <v>1469</v>
      </c>
      <c r="C94" s="145">
        <v>146</v>
      </c>
      <c r="D94" s="145" t="s">
        <v>1157</v>
      </c>
      <c r="E94" s="21"/>
      <c r="F94" s="152">
        <f t="shared" si="2"/>
        <v>5.1107380544592896E-3</v>
      </c>
      <c r="G94" s="152" t="s">
        <v>1157</v>
      </c>
      <c r="H94" s="23"/>
      <c r="L94" s="23"/>
      <c r="M94" s="23"/>
      <c r="N94" s="55"/>
    </row>
    <row r="95" spans="1:14" x14ac:dyDescent="0.25">
      <c r="A95" s="25" t="s">
        <v>139</v>
      </c>
      <c r="B95" s="135" t="s">
        <v>1470</v>
      </c>
      <c r="C95" s="145">
        <v>1594.6132</v>
      </c>
      <c r="D95" s="145" t="s">
        <v>1157</v>
      </c>
      <c r="E95" s="21"/>
      <c r="F95" s="152">
        <f t="shared" si="2"/>
        <v>5.5819523036870565E-2</v>
      </c>
      <c r="G95" s="152" t="s">
        <v>1157</v>
      </c>
      <c r="H95" s="23"/>
      <c r="L95" s="23"/>
      <c r="M95" s="23"/>
      <c r="N95" s="55"/>
    </row>
    <row r="96" spans="1:14" x14ac:dyDescent="0.25">
      <c r="A96" s="25" t="s">
        <v>140</v>
      </c>
      <c r="B96" s="135" t="s">
        <v>1471</v>
      </c>
      <c r="C96" s="145">
        <v>284</v>
      </c>
      <c r="D96" s="145" t="s">
        <v>1157</v>
      </c>
      <c r="E96" s="21"/>
      <c r="F96" s="152">
        <f t="shared" si="2"/>
        <v>9.9414356675783452E-3</v>
      </c>
      <c r="G96" s="152" t="s">
        <v>1157</v>
      </c>
      <c r="H96" s="23"/>
      <c r="L96" s="23"/>
      <c r="M96" s="23"/>
      <c r="N96" s="55"/>
    </row>
    <row r="97" spans="1:14" x14ac:dyDescent="0.25">
      <c r="A97" s="25" t="s">
        <v>141</v>
      </c>
      <c r="B97" s="135" t="s">
        <v>1472</v>
      </c>
      <c r="C97" s="145">
        <v>479</v>
      </c>
      <c r="D97" s="145" t="s">
        <v>1157</v>
      </c>
      <c r="E97" s="21"/>
      <c r="F97" s="152">
        <f t="shared" si="2"/>
        <v>1.6767421425246575E-2</v>
      </c>
      <c r="G97" s="152" t="s">
        <v>1157</v>
      </c>
      <c r="H97" s="23"/>
      <c r="L97" s="23"/>
      <c r="M97" s="23"/>
    </row>
    <row r="98" spans="1:14" x14ac:dyDescent="0.25">
      <c r="A98" s="25" t="s">
        <v>142</v>
      </c>
      <c r="B98" s="135" t="s">
        <v>1473</v>
      </c>
      <c r="C98" s="145">
        <v>9577.5920999999998</v>
      </c>
      <c r="D98" s="145" t="s">
        <v>1157</v>
      </c>
      <c r="E98" s="21"/>
      <c r="F98" s="152">
        <f t="shared" si="2"/>
        <v>0.33526413983259357</v>
      </c>
      <c r="G98" s="152" t="s">
        <v>1157</v>
      </c>
      <c r="H98" s="23"/>
      <c r="L98" s="23"/>
      <c r="M98" s="23"/>
    </row>
    <row r="99" spans="1:14" x14ac:dyDescent="0.25">
      <c r="A99" s="25" t="s">
        <v>143</v>
      </c>
      <c r="B99" s="135" t="s">
        <v>1474</v>
      </c>
      <c r="C99" s="145">
        <v>13149.5</v>
      </c>
      <c r="D99" s="145" t="s">
        <v>1157</v>
      </c>
      <c r="E99" s="21"/>
      <c r="F99" s="152">
        <f t="shared" si="2"/>
        <v>0.46029897292542765</v>
      </c>
      <c r="G99" s="152" t="s">
        <v>1157</v>
      </c>
      <c r="H99" s="23"/>
      <c r="L99" s="23"/>
      <c r="M99" s="23"/>
    </row>
    <row r="100" spans="1:14" x14ac:dyDescent="0.25">
      <c r="A100" s="25" t="s">
        <v>144</v>
      </c>
      <c r="B100" s="59" t="s">
        <v>95</v>
      </c>
      <c r="C100" s="147">
        <f>SUM(C93:C99)</f>
        <v>28567.302499999998</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v>1806.5971999999999</v>
      </c>
      <c r="D102" s="147" t="s">
        <v>1157</v>
      </c>
      <c r="E102" s="42"/>
      <c r="F102" s="152">
        <f>IF($C$100=0,"",IF(C102="","",IF(C102="","",C102/$C$100)))</f>
        <v>6.3240034651504115E-2</v>
      </c>
      <c r="G102" s="152" t="s">
        <v>1157</v>
      </c>
      <c r="H102" s="23"/>
      <c r="L102" s="23"/>
      <c r="M102" s="23"/>
    </row>
    <row r="103" spans="1:14" outlineLevel="1" x14ac:dyDescent="0.25">
      <c r="A103" s="25" t="s">
        <v>147</v>
      </c>
      <c r="B103" s="60" t="s">
        <v>122</v>
      </c>
      <c r="C103" s="147">
        <v>1530</v>
      </c>
      <c r="D103" s="147" t="s">
        <v>1157</v>
      </c>
      <c r="E103" s="42"/>
      <c r="F103" s="152">
        <f>IF($C$100=0,"",IF(C103="","",IF(C103="","",C103/$C$100)))</f>
        <v>5.355773440631996E-2</v>
      </c>
      <c r="G103" s="152" t="s">
        <v>1157</v>
      </c>
      <c r="H103" s="23"/>
      <c r="L103" s="23"/>
      <c r="M103" s="23"/>
    </row>
    <row r="104" spans="1:14" outlineLevel="1" x14ac:dyDescent="0.25">
      <c r="A104" s="25" t="s">
        <v>148</v>
      </c>
      <c r="B104" s="60" t="s">
        <v>124</v>
      </c>
      <c r="C104" s="147">
        <v>121</v>
      </c>
      <c r="D104" s="147" t="s">
        <v>1157</v>
      </c>
      <c r="E104" s="42"/>
      <c r="F104" s="152">
        <f>IF($C$100=0,"",IF(C104="","",IF(C104="","",C104/$C$100)))</f>
        <v>4.2356116752710555E-3</v>
      </c>
      <c r="G104" s="152" t="s">
        <v>1157</v>
      </c>
      <c r="H104" s="23"/>
      <c r="L104" s="23"/>
      <c r="M104" s="23"/>
    </row>
    <row r="105" spans="1:14" outlineLevel="1" x14ac:dyDescent="0.25">
      <c r="A105" s="25" t="s">
        <v>149</v>
      </c>
      <c r="B105" s="60" t="s">
        <v>126</v>
      </c>
      <c r="C105" s="147">
        <v>25</v>
      </c>
      <c r="D105" s="147" t="s">
        <v>1157</v>
      </c>
      <c r="E105" s="42"/>
      <c r="F105" s="152">
        <f>IF($C$100=0,"",IF(C105="","",IF(C105="","",C105/$C$100)))</f>
        <v>8.7512637918823457E-4</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38005.098299999998</v>
      </c>
      <c r="D112" s="145">
        <v>38005.098299999998</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38005.098299999998</v>
      </c>
      <c r="D130" s="145">
        <f>SUM(D112:D129)</f>
        <v>38005.098299999998</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28113.999999999996</v>
      </c>
      <c r="D138" s="145">
        <v>28567.302641999999</v>
      </c>
      <c r="E138" s="51"/>
      <c r="F138" s="152">
        <f t="shared" ref="F138:F155" si="7">IF($C$156=0,"",IF(C138="[for completion]","",IF(C138="","",C138/$C$156)))</f>
        <v>0.98413211608807805</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v>389.68940999999995</v>
      </c>
      <c r="D142" s="145"/>
      <c r="E142" s="51"/>
      <c r="F142" s="152">
        <f t="shared" si="7"/>
        <v>1.3641099227445922E-2</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v>63.613232000000004</v>
      </c>
      <c r="D150" s="145"/>
      <c r="E150" s="42"/>
      <c r="F150" s="152">
        <f t="shared" si="7"/>
        <v>2.2267846844761276E-3</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28567.302641999995</v>
      </c>
      <c r="D156" s="145">
        <f>SUM(D138:D155)</f>
        <v>28567.302641999999</v>
      </c>
      <c r="E156" s="42"/>
      <c r="F156" s="139">
        <f>SUM(F138:F155)</f>
        <v>1.0000000000000002</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28467.302641999999</v>
      </c>
      <c r="D164" s="145">
        <v>28467.302641999999</v>
      </c>
      <c r="E164" s="63"/>
      <c r="F164" s="152">
        <f>IF($C$167=0,"",IF(C164="[for completion]","",IF(C164="","",C164/$C$167)))</f>
        <v>0.99649949450064712</v>
      </c>
      <c r="G164" s="152">
        <f>IF($D$167=0,"",IF(D164="[for completion]","",IF(D164="","",D164/$D$167)))</f>
        <v>0.99649949450064712</v>
      </c>
      <c r="H164" s="23"/>
      <c r="L164" s="23"/>
      <c r="M164" s="23"/>
      <c r="N164" s="55"/>
    </row>
    <row r="165" spans="1:14" x14ac:dyDescent="0.25">
      <c r="A165" s="25" t="s">
        <v>217</v>
      </c>
      <c r="B165" s="23" t="s">
        <v>218</v>
      </c>
      <c r="C165" s="145">
        <v>80</v>
      </c>
      <c r="D165" s="145">
        <v>80</v>
      </c>
      <c r="E165" s="63"/>
      <c r="F165" s="152">
        <f>IF($C$167=0,"",IF(C165="[for completion]","",IF(C165="","",C165/$C$167)))</f>
        <v>2.8004043994823303E-3</v>
      </c>
      <c r="G165" s="152">
        <f>IF($D$167=0,"",IF(D165="[for completion]","",IF(D165="","",D165/$D$167)))</f>
        <v>2.8004043994823303E-3</v>
      </c>
      <c r="H165" s="23"/>
      <c r="L165" s="23"/>
      <c r="M165" s="23"/>
      <c r="N165" s="55"/>
    </row>
    <row r="166" spans="1:14" x14ac:dyDescent="0.25">
      <c r="A166" s="25" t="s">
        <v>219</v>
      </c>
      <c r="B166" s="23" t="s">
        <v>93</v>
      </c>
      <c r="C166" s="145">
        <v>20</v>
      </c>
      <c r="D166" s="145">
        <v>20</v>
      </c>
      <c r="E166" s="63"/>
      <c r="F166" s="152">
        <f>IF($C$167=0,"",IF(C166="[for completion]","",IF(C166="","",C166/$C$167)))</f>
        <v>7.0010109987058257E-4</v>
      </c>
      <c r="G166" s="152">
        <f>IF($D$167=0,"",IF(D166="[for completion]","",IF(D166="","",D166/$D$167)))</f>
        <v>7.0010109987058257E-4</v>
      </c>
      <c r="H166" s="23"/>
      <c r="L166" s="23"/>
      <c r="M166" s="23"/>
      <c r="N166" s="55"/>
    </row>
    <row r="167" spans="1:14" x14ac:dyDescent="0.25">
      <c r="A167" s="25" t="s">
        <v>220</v>
      </c>
      <c r="B167" s="64" t="s">
        <v>95</v>
      </c>
      <c r="C167" s="155">
        <f>SUM(C164:C166)</f>
        <v>28567.302641999999</v>
      </c>
      <c r="D167" s="155">
        <f>SUM(D164:D166)</f>
        <v>28567.302641999999</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45" x14ac:dyDescent="0.25">
      <c r="A229" s="25" t="s">
        <v>307</v>
      </c>
      <c r="B229" s="42" t="s">
        <v>308</v>
      </c>
      <c r="C229" s="25" t="s">
        <v>2677</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2679</v>
      </c>
      <c r="E232" s="42"/>
      <c r="H232" s="23"/>
      <c r="L232" s="23"/>
      <c r="M232" s="23"/>
    </row>
    <row r="233" spans="1:14" x14ac:dyDescent="0.25">
      <c r="A233" s="25" t="s">
        <v>312</v>
      </c>
      <c r="B233" s="66" t="s">
        <v>313</v>
      </c>
      <c r="C233" s="145" t="s">
        <v>2679</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45" x14ac:dyDescent="0.25">
      <c r="A290" s="308" t="s">
        <v>324</v>
      </c>
      <c r="B290" s="40" t="s">
        <v>2543</v>
      </c>
      <c r="C290" s="292" t="s">
        <v>2677</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2659</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2652</v>
      </c>
      <c r="B301" s="40" t="s">
        <v>2554</v>
      </c>
      <c r="C301" s="68" t="s">
        <v>2564</v>
      </c>
      <c r="D301" s="308"/>
      <c r="E301" s="308"/>
      <c r="F301" s="308"/>
      <c r="G301" s="171"/>
      <c r="H301" s="23"/>
      <c r="I301" s="40"/>
      <c r="J301" s="308" t="s">
        <v>2585</v>
      </c>
      <c r="K301" s="68"/>
      <c r="L301" s="69"/>
    </row>
    <row r="302" spans="1:14" outlineLevel="1" x14ac:dyDescent="0.25">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2654</v>
      </c>
      <c r="B303" s="40" t="s">
        <v>2555</v>
      </c>
      <c r="C303" s="68">
        <f>ROW(B65)</f>
        <v>65</v>
      </c>
      <c r="D303" s="308"/>
      <c r="E303" s="308"/>
      <c r="F303" s="308"/>
      <c r="G303" s="171"/>
      <c r="H303" s="23"/>
      <c r="I303" s="40"/>
      <c r="J303" s="68"/>
      <c r="K303" s="68"/>
      <c r="L303" s="69"/>
    </row>
    <row r="304" spans="1:14" outlineLevel="1" x14ac:dyDescent="0.25">
      <c r="A304" s="308" t="s">
        <v>2655</v>
      </c>
      <c r="B304" s="40" t="s">
        <v>2556</v>
      </c>
      <c r="C304" s="68">
        <f>ROW(B88)</f>
        <v>88</v>
      </c>
      <c r="D304" s="308"/>
      <c r="E304" s="308"/>
      <c r="F304" s="308"/>
      <c r="G304" s="171"/>
      <c r="H304" s="23"/>
      <c r="I304" s="40"/>
      <c r="J304" s="68"/>
      <c r="K304" s="68"/>
      <c r="L304" s="69"/>
    </row>
    <row r="305" spans="1:14" outlineLevel="1" x14ac:dyDescent="0.25">
      <c r="A305" s="308" t="s">
        <v>2656</v>
      </c>
      <c r="B305" s="40" t="s">
        <v>2557</v>
      </c>
      <c r="C305" s="68" t="s">
        <v>2587</v>
      </c>
      <c r="D305" s="308"/>
      <c r="E305" s="69"/>
      <c r="F305" s="308"/>
      <c r="G305" s="171"/>
      <c r="H305" s="23"/>
      <c r="I305" s="40"/>
      <c r="J305" s="68"/>
      <c r="K305" s="68"/>
      <c r="L305" s="69"/>
      <c r="N305" s="55"/>
    </row>
    <row r="306" spans="1:14" outlineLevel="1" x14ac:dyDescent="0.25">
      <c r="A306" s="308" t="s">
        <v>2657</v>
      </c>
      <c r="B306" s="40" t="s">
        <v>2559</v>
      </c>
      <c r="C306" s="68">
        <v>44</v>
      </c>
      <c r="D306" s="308"/>
      <c r="E306" s="69"/>
      <c r="F306" s="308"/>
      <c r="G306" s="171"/>
      <c r="H306" s="23"/>
      <c r="I306" s="40"/>
      <c r="J306" s="68"/>
      <c r="K306" s="68"/>
      <c r="L306" s="69"/>
      <c r="N306" s="55"/>
    </row>
    <row r="307" spans="1:14" outlineLevel="1" x14ac:dyDescent="0.25">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2650</v>
      </c>
      <c r="B313" s="48" t="s">
        <v>2566</v>
      </c>
      <c r="C313" s="308"/>
      <c r="H313" s="23"/>
      <c r="I313" s="48"/>
      <c r="J313" s="68"/>
      <c r="N313" s="55"/>
    </row>
    <row r="314" spans="1:14" outlineLevel="1" x14ac:dyDescent="0.25">
      <c r="A314" s="308" t="s">
        <v>2651</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2680</v>
      </c>
      <c r="C323" s="40" t="s">
        <v>2681</v>
      </c>
      <c r="H323" s="23"/>
      <c r="I323" s="55"/>
      <c r="J323" s="55"/>
      <c r="K323" s="55"/>
      <c r="L323" s="55"/>
      <c r="M323" s="55"/>
      <c r="N323" s="55"/>
    </row>
    <row r="324" spans="1:14" outlineLevel="1" x14ac:dyDescent="0.25">
      <c r="A324" s="25" t="s">
        <v>348</v>
      </c>
      <c r="B324" s="40" t="s">
        <v>349</v>
      </c>
      <c r="C324" s="25" t="s">
        <v>2681</v>
      </c>
      <c r="H324" s="23"/>
      <c r="I324" s="55"/>
      <c r="J324" s="55"/>
      <c r="K324" s="55"/>
      <c r="L324" s="55"/>
      <c r="M324" s="55"/>
      <c r="N324" s="55"/>
    </row>
    <row r="325" spans="1:14" outlineLevel="1" x14ac:dyDescent="0.25">
      <c r="A325" s="25" t="s">
        <v>350</v>
      </c>
      <c r="B325" s="40" t="s">
        <v>351</v>
      </c>
      <c r="C325" s="25" t="s">
        <v>2681</v>
      </c>
      <c r="H325" s="23"/>
      <c r="I325" s="55"/>
      <c r="J325" s="55"/>
      <c r="K325" s="55"/>
      <c r="L325" s="55"/>
      <c r="M325" s="55"/>
      <c r="N325" s="55"/>
    </row>
    <row r="326" spans="1:14" outlineLevel="1" x14ac:dyDescent="0.25">
      <c r="A326" s="25" t="s">
        <v>352</v>
      </c>
      <c r="B326" s="40" t="s">
        <v>2682</v>
      </c>
      <c r="C326" s="25" t="s">
        <v>2681</v>
      </c>
      <c r="H326" s="23"/>
      <c r="I326" s="55"/>
      <c r="J326" s="55"/>
      <c r="K326" s="55"/>
      <c r="L326" s="55"/>
      <c r="M326" s="55"/>
      <c r="N326" s="55"/>
    </row>
    <row r="327" spans="1:14" outlineLevel="1" x14ac:dyDescent="0.25">
      <c r="A327" s="25" t="s">
        <v>353</v>
      </c>
      <c r="B327" s="40" t="s">
        <v>2683</v>
      </c>
      <c r="C327" s="25" t="s">
        <v>2681</v>
      </c>
      <c r="H327" s="23"/>
      <c r="I327" s="55"/>
      <c r="J327" s="55"/>
      <c r="K327" s="55"/>
      <c r="L327" s="55"/>
      <c r="M327" s="55"/>
      <c r="N327" s="55"/>
    </row>
    <row r="328" spans="1:14" outlineLevel="1" x14ac:dyDescent="0.25">
      <c r="A328" s="25" t="s">
        <v>354</v>
      </c>
      <c r="B328" s="40" t="s">
        <v>2684</v>
      </c>
      <c r="C328" s="25" t="s">
        <v>2681</v>
      </c>
      <c r="H328" s="23"/>
      <c r="I328" s="55"/>
      <c r="J328" s="55"/>
      <c r="K328" s="55"/>
      <c r="L328" s="55"/>
      <c r="M328" s="55"/>
      <c r="N328" s="55"/>
    </row>
    <row r="329" spans="1:14" outlineLevel="1" x14ac:dyDescent="0.25">
      <c r="A329" s="25" t="s">
        <v>355</v>
      </c>
      <c r="B329" s="40" t="s">
        <v>356</v>
      </c>
      <c r="C329" s="25" t="s">
        <v>2681</v>
      </c>
      <c r="H329" s="23"/>
      <c r="I329" s="55"/>
      <c r="J329" s="55"/>
      <c r="K329" s="55"/>
      <c r="L329" s="55"/>
      <c r="M329" s="55"/>
      <c r="N329" s="55"/>
    </row>
    <row r="330" spans="1:14" outlineLevel="1" x14ac:dyDescent="0.25">
      <c r="A330" s="25" t="s">
        <v>357</v>
      </c>
      <c r="B330" s="54" t="s">
        <v>2685</v>
      </c>
      <c r="C330" s="25" t="s">
        <v>2681</v>
      </c>
      <c r="H330" s="23"/>
      <c r="I330" s="55"/>
      <c r="J330" s="55"/>
      <c r="K330" s="55"/>
      <c r="L330" s="55"/>
      <c r="M330" s="55"/>
      <c r="N330" s="55"/>
    </row>
    <row r="331" spans="1:14" outlineLevel="1" x14ac:dyDescent="0.25">
      <c r="A331" s="25" t="s">
        <v>359</v>
      </c>
      <c r="B331" s="54" t="s">
        <v>2686</v>
      </c>
      <c r="C331" s="25" t="s">
        <v>2681</v>
      </c>
      <c r="H331" s="23"/>
      <c r="I331" s="55"/>
      <c r="J331" s="55"/>
      <c r="K331" s="55"/>
      <c r="L331" s="55"/>
      <c r="M331" s="55"/>
      <c r="N331" s="55"/>
    </row>
    <row r="332" spans="1:14" outlineLevel="1" x14ac:dyDescent="0.25">
      <c r="A332" s="25" t="s">
        <v>360</v>
      </c>
      <c r="B332" s="54" t="s">
        <v>2687</v>
      </c>
      <c r="C332" s="25" t="s">
        <v>2681</v>
      </c>
      <c r="H332" s="23"/>
      <c r="I332" s="55"/>
      <c r="J332" s="55"/>
      <c r="K332" s="55"/>
      <c r="L332" s="55"/>
      <c r="M332" s="55"/>
      <c r="N332" s="55"/>
    </row>
    <row r="333" spans="1:14" outlineLevel="1" x14ac:dyDescent="0.25">
      <c r="A333" s="25" t="s">
        <v>361</v>
      </c>
      <c r="B333" s="54" t="s">
        <v>2688</v>
      </c>
      <c r="C333" s="25" t="s">
        <v>2681</v>
      </c>
      <c r="H333" s="23"/>
      <c r="I333" s="55"/>
      <c r="J333" s="55"/>
      <c r="K333" s="55"/>
      <c r="L333" s="55"/>
      <c r="M333" s="55"/>
      <c r="N333" s="55"/>
    </row>
    <row r="334" spans="1:14" outlineLevel="1" x14ac:dyDescent="0.25">
      <c r="A334" s="25" t="s">
        <v>362</v>
      </c>
      <c r="B334" s="54" t="s">
        <v>2689</v>
      </c>
      <c r="C334" s="25" t="s">
        <v>2681</v>
      </c>
      <c r="H334" s="23"/>
      <c r="I334" s="55"/>
      <c r="J334" s="55"/>
      <c r="K334" s="55"/>
      <c r="L334" s="55"/>
      <c r="M334" s="55"/>
      <c r="N334" s="55"/>
    </row>
    <row r="335" spans="1:14" outlineLevel="1" x14ac:dyDescent="0.25">
      <c r="A335" s="25" t="s">
        <v>363</v>
      </c>
      <c r="B335" s="54" t="s">
        <v>2690</v>
      </c>
      <c r="C335" s="25" t="s">
        <v>2681</v>
      </c>
      <c r="H335" s="23"/>
      <c r="I335" s="55"/>
      <c r="J335" s="55"/>
      <c r="K335" s="55"/>
      <c r="L335" s="55"/>
      <c r="M335" s="55"/>
      <c r="N335" s="55"/>
    </row>
    <row r="336" spans="1:14" ht="30" outlineLevel="1" x14ac:dyDescent="0.25">
      <c r="A336" s="25" t="s">
        <v>364</v>
      </c>
      <c r="B336" s="54" t="s">
        <v>2691</v>
      </c>
      <c r="C336" s="25" t="s">
        <v>2692</v>
      </c>
      <c r="H336" s="23"/>
      <c r="I336" s="55"/>
      <c r="J336" s="55"/>
      <c r="K336" s="55"/>
      <c r="L336" s="55"/>
      <c r="M336" s="55"/>
      <c r="N336" s="55"/>
    </row>
    <row r="337" spans="1:14" outlineLevel="1" x14ac:dyDescent="0.25">
      <c r="A337" s="25" t="s">
        <v>365</v>
      </c>
      <c r="B337" s="54" t="s">
        <v>2693</v>
      </c>
      <c r="C337" s="25" t="s">
        <v>2675</v>
      </c>
      <c r="H337" s="23"/>
      <c r="I337" s="55"/>
      <c r="J337" s="55"/>
      <c r="K337" s="55"/>
      <c r="L337" s="55"/>
      <c r="M337" s="55"/>
      <c r="N337" s="55"/>
    </row>
    <row r="338" spans="1:14" outlineLevel="1" x14ac:dyDescent="0.25">
      <c r="A338" s="25" t="s">
        <v>366</v>
      </c>
      <c r="B338" s="54" t="s">
        <v>2694</v>
      </c>
      <c r="C338" s="25" t="s">
        <v>2695</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display="'B1. HTT Mortgage Assets'!B412"/>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351" sqref="C351"/>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2660</v>
      </c>
    </row>
    <row r="2" spans="1:7" ht="15.75" thickBot="1" x14ac:dyDescent="0.3">
      <c r="A2" s="99"/>
      <c r="B2" s="99"/>
      <c r="C2" s="99"/>
      <c r="D2" s="99"/>
      <c r="E2" s="99"/>
      <c r="F2" s="99"/>
    </row>
    <row r="3" spans="1:7" ht="19.5" thickBot="1" x14ac:dyDescent="0.3">
      <c r="A3" s="101"/>
      <c r="B3" s="102" t="s">
        <v>23</v>
      </c>
      <c r="C3" s="304" t="s">
        <v>2673</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38005.098313249997</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38005.098313249997</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158237</v>
      </c>
      <c r="D28" s="264" t="str">
        <f>IF(C28="","","ND2")</f>
        <v>ND2</v>
      </c>
      <c r="F28" s="264">
        <f>IF(C28=0,"",IF(C28="","",C28))</f>
        <v>158237</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3.9300000000000001E-4</v>
      </c>
      <c r="D36" s="137" t="str">
        <f>IF(C36="","","ND2")</f>
        <v>ND2</v>
      </c>
      <c r="E36" s="163"/>
      <c r="F36" s="137">
        <f>IF(C36=0,"",C36)</f>
        <v>3.9300000000000001E-4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2696</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2697</v>
      </c>
      <c r="C99" s="137">
        <v>1.7613440000000001E-2</v>
      </c>
      <c r="D99" s="137" t="str">
        <f t="shared" ref="D99:D111" si="1">IF(C99="","","ND2")</f>
        <v>ND2</v>
      </c>
      <c r="E99" s="137"/>
      <c r="F99" s="137">
        <f t="shared" ref="F99:F111" si="2">IF(C99="","",C99)</f>
        <v>1.7613440000000001E-2</v>
      </c>
      <c r="G99" s="103"/>
    </row>
    <row r="100" spans="1:7" x14ac:dyDescent="0.25">
      <c r="A100" s="103" t="s">
        <v>526</v>
      </c>
      <c r="B100" s="124" t="s">
        <v>2698</v>
      </c>
      <c r="C100" s="137">
        <v>2.5614089999999999E-2</v>
      </c>
      <c r="D100" s="137" t="str">
        <f t="shared" si="1"/>
        <v>ND2</v>
      </c>
      <c r="E100" s="137"/>
      <c r="F100" s="137">
        <f t="shared" si="2"/>
        <v>2.5614089999999999E-2</v>
      </c>
      <c r="G100" s="103"/>
    </row>
    <row r="101" spans="1:7" x14ac:dyDescent="0.25">
      <c r="A101" s="103" t="s">
        <v>527</v>
      </c>
      <c r="B101" s="124" t="s">
        <v>2699</v>
      </c>
      <c r="C101" s="137">
        <v>1.8424889999999999E-2</v>
      </c>
      <c r="D101" s="137" t="str">
        <f t="shared" si="1"/>
        <v>ND2</v>
      </c>
      <c r="E101" s="137"/>
      <c r="F101" s="137">
        <f t="shared" si="2"/>
        <v>1.8424889999999999E-2</v>
      </c>
      <c r="G101" s="103"/>
    </row>
    <row r="102" spans="1:7" x14ac:dyDescent="0.25">
      <c r="A102" s="103" t="s">
        <v>528</v>
      </c>
      <c r="B102" s="124" t="s">
        <v>2700</v>
      </c>
      <c r="C102" s="137">
        <v>9.7071920000000006E-2</v>
      </c>
      <c r="D102" s="137" t="str">
        <f t="shared" si="1"/>
        <v>ND2</v>
      </c>
      <c r="E102" s="137"/>
      <c r="F102" s="137">
        <f t="shared" si="2"/>
        <v>9.7071920000000006E-2</v>
      </c>
      <c r="G102" s="103"/>
    </row>
    <row r="103" spans="1:7" x14ac:dyDescent="0.25">
      <c r="A103" s="103" t="s">
        <v>529</v>
      </c>
      <c r="B103" s="124" t="s">
        <v>2701</v>
      </c>
      <c r="C103" s="137">
        <v>2.179304E-2</v>
      </c>
      <c r="D103" s="137" t="str">
        <f t="shared" si="1"/>
        <v>ND2</v>
      </c>
      <c r="E103" s="137"/>
      <c r="F103" s="137">
        <f t="shared" si="2"/>
        <v>2.179304E-2</v>
      </c>
      <c r="G103" s="103"/>
    </row>
    <row r="104" spans="1:7" x14ac:dyDescent="0.25">
      <c r="A104" s="103" t="s">
        <v>530</v>
      </c>
      <c r="B104" s="124" t="s">
        <v>2702</v>
      </c>
      <c r="C104" s="137">
        <v>3.715421E-2</v>
      </c>
      <c r="D104" s="137" t="str">
        <f t="shared" si="1"/>
        <v>ND2</v>
      </c>
      <c r="E104" s="137"/>
      <c r="F104" s="137">
        <f t="shared" si="2"/>
        <v>3.715421E-2</v>
      </c>
      <c r="G104" s="103"/>
    </row>
    <row r="105" spans="1:7" x14ac:dyDescent="0.25">
      <c r="A105" s="103" t="s">
        <v>531</v>
      </c>
      <c r="B105" s="124" t="s">
        <v>2703</v>
      </c>
      <c r="C105" s="137">
        <v>0.14286497000000001</v>
      </c>
      <c r="D105" s="137" t="str">
        <f t="shared" si="1"/>
        <v>ND2</v>
      </c>
      <c r="E105" s="137"/>
      <c r="F105" s="137">
        <f t="shared" si="2"/>
        <v>0.14286497000000001</v>
      </c>
      <c r="G105" s="103"/>
    </row>
    <row r="106" spans="1:7" x14ac:dyDescent="0.25">
      <c r="A106" s="103" t="s">
        <v>532</v>
      </c>
      <c r="B106" s="124" t="s">
        <v>2704</v>
      </c>
      <c r="C106" s="137">
        <v>0.25331037000000001</v>
      </c>
      <c r="D106" s="137" t="str">
        <f t="shared" si="1"/>
        <v>ND2</v>
      </c>
      <c r="E106" s="137"/>
      <c r="F106" s="137">
        <f t="shared" si="2"/>
        <v>0.25331037000000001</v>
      </c>
      <c r="G106" s="103"/>
    </row>
    <row r="107" spans="1:7" x14ac:dyDescent="0.25">
      <c r="A107" s="103" t="s">
        <v>533</v>
      </c>
      <c r="B107" s="124" t="s">
        <v>2705</v>
      </c>
      <c r="C107" s="137">
        <v>3.9569090000000001E-2</v>
      </c>
      <c r="D107" s="137" t="str">
        <f t="shared" si="1"/>
        <v>ND2</v>
      </c>
      <c r="E107" s="137"/>
      <c r="F107" s="137">
        <f t="shared" si="2"/>
        <v>3.9569090000000001E-2</v>
      </c>
      <c r="G107" s="103"/>
    </row>
    <row r="108" spans="1:7" x14ac:dyDescent="0.25">
      <c r="A108" s="103" t="s">
        <v>534</v>
      </c>
      <c r="B108" s="124" t="s">
        <v>2706</v>
      </c>
      <c r="C108" s="137">
        <v>0.10237533</v>
      </c>
      <c r="D108" s="137" t="str">
        <f t="shared" si="1"/>
        <v>ND2</v>
      </c>
      <c r="E108" s="137"/>
      <c r="F108" s="137">
        <f t="shared" si="2"/>
        <v>0.10237533</v>
      </c>
      <c r="G108" s="103"/>
    </row>
    <row r="109" spans="1:7" x14ac:dyDescent="0.25">
      <c r="A109" s="103" t="s">
        <v>535</v>
      </c>
      <c r="B109" s="124" t="s">
        <v>2707</v>
      </c>
      <c r="C109" s="137">
        <v>1.3848299999999999E-2</v>
      </c>
      <c r="D109" s="137" t="str">
        <f t="shared" si="1"/>
        <v>ND2</v>
      </c>
      <c r="E109" s="137"/>
      <c r="F109" s="137">
        <f t="shared" si="2"/>
        <v>1.3848299999999999E-2</v>
      </c>
      <c r="G109" s="103"/>
    </row>
    <row r="110" spans="1:7" x14ac:dyDescent="0.25">
      <c r="A110" s="103" t="s">
        <v>536</v>
      </c>
      <c r="B110" s="124" t="s">
        <v>2708</v>
      </c>
      <c r="C110" s="137">
        <v>0.23036034999999999</v>
      </c>
      <c r="D110" s="137" t="str">
        <f t="shared" si="1"/>
        <v>ND2</v>
      </c>
      <c r="E110" s="137"/>
      <c r="F110" s="137">
        <f t="shared" si="2"/>
        <v>0.23036034999999999</v>
      </c>
      <c r="G110" s="103"/>
    </row>
    <row r="111" spans="1:7" x14ac:dyDescent="0.25">
      <c r="A111" s="103" t="s">
        <v>537</v>
      </c>
      <c r="B111" s="124" t="s">
        <v>2709</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2710</v>
      </c>
      <c r="C150" s="137">
        <v>0.98913355000000003</v>
      </c>
      <c r="D150" s="137" t="str">
        <f>IF(C150="","","ND2")</f>
        <v>ND2</v>
      </c>
      <c r="E150" s="138"/>
      <c r="F150" s="137">
        <f>IF(C150="","",C150)</f>
        <v>0.98913355000000003</v>
      </c>
    </row>
    <row r="151" spans="1:7" x14ac:dyDescent="0.25">
      <c r="A151" s="103" t="s">
        <v>559</v>
      </c>
      <c r="B151" s="103" t="s">
        <v>2711</v>
      </c>
      <c r="C151" s="137">
        <v>1.086645E-2</v>
      </c>
      <c r="D151" s="137" t="str">
        <f>IF(C151="","","ND2")</f>
        <v>ND2</v>
      </c>
      <c r="E151" s="138"/>
      <c r="F151" s="137">
        <f>IF(C151="","",C151)</f>
        <v>1.086645E-2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0.43077959999999998</v>
      </c>
      <c r="D160" s="137" t="str">
        <f>IF(C160="","","ND2")</f>
        <v>ND2</v>
      </c>
      <c r="E160" s="138"/>
      <c r="F160" s="137">
        <f>IF(C160="","",C160)</f>
        <v>0.43077959999999998</v>
      </c>
    </row>
    <row r="161" spans="1:7" x14ac:dyDescent="0.25">
      <c r="A161" s="103" t="s">
        <v>571</v>
      </c>
      <c r="B161" s="103" t="s">
        <v>572</v>
      </c>
      <c r="C161" s="137">
        <v>0.53351532000000002</v>
      </c>
      <c r="D161" s="137" t="str">
        <f>IF(C161="","","ND2")</f>
        <v>ND2</v>
      </c>
      <c r="E161" s="138"/>
      <c r="F161" s="137">
        <f>IF(C161="","",C161)</f>
        <v>0.53351532000000002</v>
      </c>
    </row>
    <row r="162" spans="1:7" x14ac:dyDescent="0.25">
      <c r="A162" s="103" t="s">
        <v>573</v>
      </c>
      <c r="B162" s="103" t="s">
        <v>93</v>
      </c>
      <c r="C162" s="137">
        <v>3.570508E-2</v>
      </c>
      <c r="D162" s="137" t="str">
        <f>IF(C162="","","ND2")</f>
        <v>ND2</v>
      </c>
      <c r="E162" s="138"/>
      <c r="F162" s="137">
        <f>IF(C162="","",C162)</f>
        <v>3.570508E-2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2712</v>
      </c>
      <c r="C170" s="137">
        <v>0.14850885</v>
      </c>
      <c r="D170" s="137" t="str">
        <f>IF(C170="","","ND2")</f>
        <v>ND2</v>
      </c>
      <c r="E170" s="138"/>
      <c r="F170" s="137">
        <f>IF(C170="","",C170)</f>
        <v>0.14850885</v>
      </c>
    </row>
    <row r="171" spans="1:7" x14ac:dyDescent="0.25">
      <c r="A171" s="103" t="s">
        <v>583</v>
      </c>
      <c r="B171" s="125" t="s">
        <v>2713</v>
      </c>
      <c r="C171" s="137">
        <v>0.14743589000000001</v>
      </c>
      <c r="D171" s="137" t="str">
        <f>IF(C171="","","ND2")</f>
        <v>ND2</v>
      </c>
      <c r="E171" s="138"/>
      <c r="F171" s="137">
        <f>IF(C171="","",C171)</f>
        <v>0.14743589000000001</v>
      </c>
    </row>
    <row r="172" spans="1:7" x14ac:dyDescent="0.25">
      <c r="A172" s="103" t="s">
        <v>585</v>
      </c>
      <c r="B172" s="125" t="s">
        <v>2714</v>
      </c>
      <c r="C172" s="137">
        <v>0.18063604</v>
      </c>
      <c r="D172" s="137" t="str">
        <f>IF(C172="","","ND2")</f>
        <v>ND2</v>
      </c>
      <c r="E172" s="137"/>
      <c r="F172" s="137">
        <f>IF(C172="","",C172)</f>
        <v>0.18063604</v>
      </c>
    </row>
    <row r="173" spans="1:7" x14ac:dyDescent="0.25">
      <c r="A173" s="103" t="s">
        <v>587</v>
      </c>
      <c r="B173" s="125" t="s">
        <v>2715</v>
      </c>
      <c r="C173" s="137">
        <v>0.15093935999999999</v>
      </c>
      <c r="D173" s="137" t="str">
        <f>IF(C173="","","ND2")</f>
        <v>ND2</v>
      </c>
      <c r="E173" s="137"/>
      <c r="F173" s="137">
        <f>IF(C173="","",C173)</f>
        <v>0.15093935999999999</v>
      </c>
    </row>
    <row r="174" spans="1:7" x14ac:dyDescent="0.25">
      <c r="A174" s="103" t="s">
        <v>589</v>
      </c>
      <c r="B174" s="125" t="s">
        <v>2716</v>
      </c>
      <c r="C174" s="137">
        <v>0.37247986</v>
      </c>
      <c r="D174" s="137" t="str">
        <f>IF(C174="","","ND2")</f>
        <v>ND2</v>
      </c>
      <c r="E174" s="137"/>
      <c r="F174" s="137">
        <f>IF(C174="","",C174)</f>
        <v>0.37247986</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2717</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240.17832942516603</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2718</v>
      </c>
      <c r="C190" s="161">
        <v>75.286238229999995</v>
      </c>
      <c r="D190" s="164">
        <v>5560</v>
      </c>
      <c r="E190" s="130"/>
      <c r="F190" s="160">
        <f t="shared" ref="F190:F213" si="3">IF($C$214=0,"",IF(C190="[for completion]","",IF(C190="","",C190/$C$214)))</f>
        <v>1.9809510189782195E-3</v>
      </c>
      <c r="G190" s="160">
        <f t="shared" ref="G190:G213" si="4">IF($D$214=0,"",IF(D190="[for completion]","",IF(D190="","",D190/$D$214)))</f>
        <v>3.5137167666222185E-2</v>
      </c>
    </row>
    <row r="191" spans="1:7" x14ac:dyDescent="0.25">
      <c r="A191" s="103" t="s">
        <v>609</v>
      </c>
      <c r="B191" s="124" t="s">
        <v>2719</v>
      </c>
      <c r="C191" s="161">
        <v>335.22156917000001</v>
      </c>
      <c r="D191" s="164">
        <v>8540</v>
      </c>
      <c r="E191" s="130"/>
      <c r="F191" s="160">
        <f t="shared" si="3"/>
        <v>8.820436837368455E-3</v>
      </c>
      <c r="G191" s="160">
        <f t="shared" si="4"/>
        <v>5.39696783938017E-2</v>
      </c>
    </row>
    <row r="192" spans="1:7" x14ac:dyDescent="0.25">
      <c r="A192" s="103" t="s">
        <v>610</v>
      </c>
      <c r="B192" s="124" t="s">
        <v>2720</v>
      </c>
      <c r="C192" s="161">
        <v>608.84935363</v>
      </c>
      <c r="D192" s="164">
        <v>9604</v>
      </c>
      <c r="E192" s="130"/>
      <c r="F192" s="160">
        <f t="shared" si="3"/>
        <v>1.6020202042675215E-2</v>
      </c>
      <c r="G192" s="160">
        <f t="shared" si="4"/>
        <v>6.0693769472373718E-2</v>
      </c>
    </row>
    <row r="193" spans="1:7" x14ac:dyDescent="0.25">
      <c r="A193" s="103" t="s">
        <v>611</v>
      </c>
      <c r="B193" s="124" t="s">
        <v>2721</v>
      </c>
      <c r="C193" s="161">
        <v>1006.07866725</v>
      </c>
      <c r="D193" s="164">
        <v>11318</v>
      </c>
      <c r="E193" s="130"/>
      <c r="F193" s="160">
        <f t="shared" si="3"/>
        <v>2.6472202728107228E-2</v>
      </c>
      <c r="G193" s="160">
        <f t="shared" si="4"/>
        <v>7.1525622957968105E-2</v>
      </c>
    </row>
    <row r="194" spans="1:7" x14ac:dyDescent="0.25">
      <c r="A194" s="103" t="s">
        <v>612</v>
      </c>
      <c r="B194" s="124" t="s">
        <v>2722</v>
      </c>
      <c r="C194" s="161">
        <v>2876.2546996599999</v>
      </c>
      <c r="D194" s="164">
        <v>22767</v>
      </c>
      <c r="E194" s="130"/>
      <c r="F194" s="160">
        <f t="shared" si="3"/>
        <v>7.568075935373203E-2</v>
      </c>
      <c r="G194" s="160">
        <f t="shared" si="4"/>
        <v>0.14387911803181305</v>
      </c>
    </row>
    <row r="195" spans="1:7" x14ac:dyDescent="0.25">
      <c r="A195" s="103" t="s">
        <v>613</v>
      </c>
      <c r="B195" s="124" t="s">
        <v>2723</v>
      </c>
      <c r="C195" s="161">
        <v>3811.5017428199999</v>
      </c>
      <c r="D195" s="164">
        <v>21757</v>
      </c>
      <c r="E195" s="130"/>
      <c r="F195" s="160">
        <f t="shared" si="3"/>
        <v>0.10028922202501363</v>
      </c>
      <c r="G195" s="160">
        <f t="shared" si="4"/>
        <v>0.13749628721474749</v>
      </c>
    </row>
    <row r="196" spans="1:7" x14ac:dyDescent="0.25">
      <c r="A196" s="103" t="s">
        <v>614</v>
      </c>
      <c r="B196" s="124" t="s">
        <v>2724</v>
      </c>
      <c r="C196" s="161">
        <v>4073.8155343200001</v>
      </c>
      <c r="D196" s="164">
        <v>18106</v>
      </c>
      <c r="E196" s="130"/>
      <c r="F196" s="160">
        <f t="shared" si="3"/>
        <v>0.10719129051429702</v>
      </c>
      <c r="G196" s="160">
        <f t="shared" si="4"/>
        <v>0.11442330175622642</v>
      </c>
    </row>
    <row r="197" spans="1:7" x14ac:dyDescent="0.25">
      <c r="A197" s="103" t="s">
        <v>615</v>
      </c>
      <c r="B197" s="124" t="s">
        <v>2725</v>
      </c>
      <c r="C197" s="161">
        <v>4128.7379518300004</v>
      </c>
      <c r="D197" s="164">
        <v>15025</v>
      </c>
      <c r="E197" s="130"/>
      <c r="F197" s="160">
        <f t="shared" si="3"/>
        <v>0.10863642340297718</v>
      </c>
      <c r="G197" s="160">
        <f t="shared" si="4"/>
        <v>9.4952507946940351E-2</v>
      </c>
    </row>
    <row r="198" spans="1:7" x14ac:dyDescent="0.25">
      <c r="A198" s="103" t="s">
        <v>616</v>
      </c>
      <c r="B198" s="124" t="s">
        <v>2726</v>
      </c>
      <c r="C198" s="161">
        <v>3954.4616523200002</v>
      </c>
      <c r="D198" s="164">
        <v>12185</v>
      </c>
      <c r="E198" s="130"/>
      <c r="F198" s="160">
        <f t="shared" si="3"/>
        <v>0.10405082022748846</v>
      </c>
      <c r="G198" s="160">
        <f t="shared" si="4"/>
        <v>7.7004746045488723E-2</v>
      </c>
    </row>
    <row r="199" spans="1:7" x14ac:dyDescent="0.25">
      <c r="A199" s="103" t="s">
        <v>617</v>
      </c>
      <c r="B199" s="124" t="s">
        <v>2727</v>
      </c>
      <c r="C199" s="161">
        <v>3567.9551439400002</v>
      </c>
      <c r="D199" s="164">
        <v>9529</v>
      </c>
      <c r="E199" s="124"/>
      <c r="F199" s="160">
        <f t="shared" si="3"/>
        <v>9.3880960773520164E-2</v>
      </c>
      <c r="G199" s="160">
        <f t="shared" si="4"/>
        <v>6.0219796886948056E-2</v>
      </c>
    </row>
    <row r="200" spans="1:7" x14ac:dyDescent="0.25">
      <c r="A200" s="103" t="s">
        <v>618</v>
      </c>
      <c r="B200" s="124" t="s">
        <v>2728</v>
      </c>
      <c r="C200" s="161">
        <v>2809.5473077500001</v>
      </c>
      <c r="D200" s="164">
        <v>6628</v>
      </c>
      <c r="E200" s="124"/>
      <c r="F200" s="160">
        <f t="shared" si="3"/>
        <v>7.3925537163272825E-2</v>
      </c>
      <c r="G200" s="160">
        <f t="shared" si="4"/>
        <v>4.1886537282683572E-2</v>
      </c>
    </row>
    <row r="201" spans="1:7" x14ac:dyDescent="0.25">
      <c r="A201" s="103" t="s">
        <v>619</v>
      </c>
      <c r="B201" s="124" t="s">
        <v>2729</v>
      </c>
      <c r="C201" s="161">
        <v>2146.3155660100001</v>
      </c>
      <c r="D201" s="164">
        <v>4530</v>
      </c>
      <c r="E201" s="124"/>
      <c r="F201" s="160">
        <f t="shared" si="3"/>
        <v>5.6474411625498003E-2</v>
      </c>
      <c r="G201" s="160">
        <f t="shared" si="4"/>
        <v>2.8627944159709803E-2</v>
      </c>
    </row>
    <row r="202" spans="1:7" x14ac:dyDescent="0.25">
      <c r="A202" s="103" t="s">
        <v>620</v>
      </c>
      <c r="B202" s="124" t="s">
        <v>2730</v>
      </c>
      <c r="C202" s="161">
        <v>1698.99754652</v>
      </c>
      <c r="D202" s="164">
        <v>3242</v>
      </c>
      <c r="E202" s="124"/>
      <c r="F202" s="160">
        <f t="shared" si="3"/>
        <v>4.4704463925243049E-2</v>
      </c>
      <c r="G202" s="160">
        <f t="shared" si="4"/>
        <v>2.0488254959333152E-2</v>
      </c>
    </row>
    <row r="203" spans="1:7" x14ac:dyDescent="0.25">
      <c r="A203" s="103" t="s">
        <v>621</v>
      </c>
      <c r="B203" s="124" t="s">
        <v>2731</v>
      </c>
      <c r="C203" s="161">
        <v>1395.2429358100001</v>
      </c>
      <c r="D203" s="164">
        <v>2429</v>
      </c>
      <c r="E203" s="124"/>
      <c r="F203" s="160">
        <f t="shared" si="3"/>
        <v>3.6711993856981193E-2</v>
      </c>
      <c r="G203" s="160">
        <f t="shared" si="4"/>
        <v>1.535039213331901E-2</v>
      </c>
    </row>
    <row r="204" spans="1:7" x14ac:dyDescent="0.25">
      <c r="A204" s="103" t="s">
        <v>622</v>
      </c>
      <c r="B204" s="124" t="s">
        <v>2732</v>
      </c>
      <c r="C204" s="161">
        <v>1060.0064738900001</v>
      </c>
      <c r="D204" s="164">
        <v>1697</v>
      </c>
      <c r="E204" s="124"/>
      <c r="F204" s="160">
        <f t="shared" si="3"/>
        <v>2.7891165157713647E-2</v>
      </c>
      <c r="G204" s="160">
        <f t="shared" si="4"/>
        <v>1.0724419699564577E-2</v>
      </c>
    </row>
    <row r="205" spans="1:7" x14ac:dyDescent="0.25">
      <c r="A205" s="103" t="s">
        <v>623</v>
      </c>
      <c r="B205" s="124" t="s">
        <v>2733</v>
      </c>
      <c r="C205" s="161">
        <v>868.49447978000001</v>
      </c>
      <c r="D205" s="164">
        <v>1287</v>
      </c>
      <c r="F205" s="160">
        <f t="shared" si="3"/>
        <v>2.2852051917392629E-2</v>
      </c>
      <c r="G205" s="160">
        <f t="shared" si="4"/>
        <v>8.1333695659043075E-3</v>
      </c>
    </row>
    <row r="206" spans="1:7" x14ac:dyDescent="0.25">
      <c r="A206" s="103" t="s">
        <v>624</v>
      </c>
      <c r="B206" s="124" t="s">
        <v>2734</v>
      </c>
      <c r="C206" s="161">
        <v>677.61210982</v>
      </c>
      <c r="D206" s="164">
        <v>935</v>
      </c>
      <c r="E206" s="119"/>
      <c r="F206" s="160">
        <f t="shared" si="3"/>
        <v>1.782950551094244E-2</v>
      </c>
      <c r="G206" s="160">
        <f t="shared" si="4"/>
        <v>5.9088582316398821E-3</v>
      </c>
    </row>
    <row r="207" spans="1:7" x14ac:dyDescent="0.25">
      <c r="A207" s="103" t="s">
        <v>625</v>
      </c>
      <c r="B207" s="124" t="s">
        <v>2735</v>
      </c>
      <c r="C207" s="161">
        <v>536.84039749999999</v>
      </c>
      <c r="D207" s="164">
        <v>693</v>
      </c>
      <c r="E207" s="119"/>
      <c r="F207" s="160">
        <f t="shared" si="3"/>
        <v>1.4125483719978627E-2</v>
      </c>
      <c r="G207" s="160">
        <f t="shared" si="4"/>
        <v>4.3795066893330889E-3</v>
      </c>
    </row>
    <row r="208" spans="1:7" x14ac:dyDescent="0.25">
      <c r="A208" s="103" t="s">
        <v>626</v>
      </c>
      <c r="B208" s="124" t="s">
        <v>2736</v>
      </c>
      <c r="C208" s="161">
        <v>435.83614775000001</v>
      </c>
      <c r="D208" s="164">
        <v>528</v>
      </c>
      <c r="E208" s="119"/>
      <c r="F208" s="160">
        <f t="shared" si="3"/>
        <v>1.146783371424805E-2</v>
      </c>
      <c r="G208" s="160">
        <f t="shared" si="4"/>
        <v>3.3367670013966393E-3</v>
      </c>
    </row>
    <row r="209" spans="1:7" x14ac:dyDescent="0.25">
      <c r="A209" s="103" t="s">
        <v>627</v>
      </c>
      <c r="B209" s="124" t="s">
        <v>2737</v>
      </c>
      <c r="C209" s="161">
        <v>378.64506132999998</v>
      </c>
      <c r="D209" s="164">
        <v>433</v>
      </c>
      <c r="E209" s="119"/>
      <c r="F209" s="160">
        <f t="shared" si="3"/>
        <v>9.9630070210340749E-3</v>
      </c>
      <c r="G209" s="160">
        <f t="shared" si="4"/>
        <v>2.736401726524138E-3</v>
      </c>
    </row>
    <row r="210" spans="1:7" x14ac:dyDescent="0.25">
      <c r="A210" s="103" t="s">
        <v>628</v>
      </c>
      <c r="B210" s="124" t="s">
        <v>2738</v>
      </c>
      <c r="C210" s="161">
        <v>319.72802724000002</v>
      </c>
      <c r="D210" s="164">
        <v>346</v>
      </c>
      <c r="E210" s="119"/>
      <c r="F210" s="160">
        <f t="shared" si="3"/>
        <v>8.4127667452587769E-3</v>
      </c>
      <c r="G210" s="160">
        <f t="shared" si="4"/>
        <v>2.1865935274303734E-3</v>
      </c>
    </row>
    <row r="211" spans="1:7" x14ac:dyDescent="0.25">
      <c r="A211" s="103" t="s">
        <v>629</v>
      </c>
      <c r="B211" s="124" t="s">
        <v>2739</v>
      </c>
      <c r="C211" s="161">
        <v>221.20627447999999</v>
      </c>
      <c r="D211" s="164">
        <v>227</v>
      </c>
      <c r="E211" s="119"/>
      <c r="F211" s="160">
        <f t="shared" si="3"/>
        <v>5.8204368439399414E-3</v>
      </c>
      <c r="G211" s="160">
        <f t="shared" si="4"/>
        <v>1.4345570252216613E-3</v>
      </c>
    </row>
    <row r="212" spans="1:7" x14ac:dyDescent="0.25">
      <c r="A212" s="103" t="s">
        <v>630</v>
      </c>
      <c r="B212" s="124" t="s">
        <v>2740</v>
      </c>
      <c r="C212" s="161">
        <v>1018.4634322000001</v>
      </c>
      <c r="D212" s="164">
        <v>871</v>
      </c>
      <c r="E212" s="119"/>
      <c r="F212" s="160">
        <f t="shared" si="3"/>
        <v>2.6798073874339266E-2</v>
      </c>
      <c r="G212" s="160">
        <f t="shared" si="4"/>
        <v>5.5044016254099859E-3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38005.098313249997</v>
      </c>
      <c r="D214" s="165">
        <f>SUM(D190:D213)</f>
        <v>158237</v>
      </c>
      <c r="E214" s="119"/>
      <c r="F214" s="166">
        <f>SUM(F190:F213)</f>
        <v>1.0000000000000002</v>
      </c>
      <c r="G214" s="166">
        <f>SUM(G190:G213)</f>
        <v>0.99999999999999978</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0.68577118999999997</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3603.0902255699998</v>
      </c>
      <c r="D219" s="164">
        <v>39537</v>
      </c>
      <c r="F219" s="160">
        <f t="shared" ref="F219:F226" si="5">IF($C$227=0,"",IF(C219="[for completion]","",C219/$C$227))</f>
        <v>9.4805444150471457E-2</v>
      </c>
      <c r="G219" s="160">
        <f t="shared" ref="G219:G226" si="6">IF($D$227=0,"",IF(D219="[for completion]","",D219/$D$227))</f>
        <v>0.24985938813299038</v>
      </c>
    </row>
    <row r="220" spans="1:7" x14ac:dyDescent="0.25">
      <c r="A220" s="103" t="s">
        <v>639</v>
      </c>
      <c r="B220" s="103" t="s">
        <v>2741</v>
      </c>
      <c r="C220" s="161">
        <v>3887.5069380099999</v>
      </c>
      <c r="D220" s="164">
        <v>20435</v>
      </c>
      <c r="F220" s="160">
        <f t="shared" si="5"/>
        <v>0.10228909042591977</v>
      </c>
      <c r="G220" s="160">
        <f t="shared" si="6"/>
        <v>0.12914173044231123</v>
      </c>
    </row>
    <row r="221" spans="1:7" x14ac:dyDescent="0.25">
      <c r="A221" s="103" t="s">
        <v>641</v>
      </c>
      <c r="B221" s="103" t="s">
        <v>2742</v>
      </c>
      <c r="C221" s="161">
        <v>5665.5851002899999</v>
      </c>
      <c r="D221" s="164">
        <v>23417</v>
      </c>
      <c r="F221" s="160">
        <f t="shared" si="5"/>
        <v>0.14907434401543873</v>
      </c>
      <c r="G221" s="160">
        <f t="shared" si="6"/>
        <v>0.14798688043883543</v>
      </c>
    </row>
    <row r="222" spans="1:7" x14ac:dyDescent="0.25">
      <c r="A222" s="103" t="s">
        <v>643</v>
      </c>
      <c r="B222" s="103" t="s">
        <v>2743</v>
      </c>
      <c r="C222" s="161">
        <v>5725.3556013799998</v>
      </c>
      <c r="D222" s="164">
        <v>20347</v>
      </c>
      <c r="F222" s="160">
        <f t="shared" si="5"/>
        <v>0.15064704093618742</v>
      </c>
      <c r="G222" s="160">
        <f t="shared" si="6"/>
        <v>0.1285856026087451</v>
      </c>
    </row>
    <row r="223" spans="1:7" x14ac:dyDescent="0.25">
      <c r="A223" s="103" t="s">
        <v>645</v>
      </c>
      <c r="B223" s="103" t="s">
        <v>2744</v>
      </c>
      <c r="C223" s="161">
        <v>6137.40676712</v>
      </c>
      <c r="D223" s="164">
        <v>18754</v>
      </c>
      <c r="F223" s="160">
        <f t="shared" si="5"/>
        <v>0.16148903803730646</v>
      </c>
      <c r="G223" s="160">
        <f t="shared" si="6"/>
        <v>0.11851842489430411</v>
      </c>
    </row>
    <row r="224" spans="1:7" x14ac:dyDescent="0.25">
      <c r="A224" s="103" t="s">
        <v>647</v>
      </c>
      <c r="B224" s="103" t="s">
        <v>2745</v>
      </c>
      <c r="C224" s="161">
        <v>5864.7377943299998</v>
      </c>
      <c r="D224" s="164">
        <v>16988</v>
      </c>
      <c r="F224" s="160">
        <f t="shared" si="5"/>
        <v>0.15431450133324173</v>
      </c>
      <c r="G224" s="160">
        <f t="shared" si="6"/>
        <v>0.10735795041614793</v>
      </c>
    </row>
    <row r="225" spans="1:7" x14ac:dyDescent="0.25">
      <c r="A225" s="103" t="s">
        <v>649</v>
      </c>
      <c r="B225" s="103" t="s">
        <v>2746</v>
      </c>
      <c r="C225" s="161">
        <v>6524.33089053</v>
      </c>
      <c r="D225" s="164">
        <v>16182</v>
      </c>
      <c r="F225" s="160">
        <f t="shared" si="5"/>
        <v>0.17166988588621476</v>
      </c>
      <c r="G225" s="160">
        <f t="shared" si="6"/>
        <v>0.10226432503144019</v>
      </c>
    </row>
    <row r="226" spans="1:7" x14ac:dyDescent="0.25">
      <c r="A226" s="103" t="s">
        <v>651</v>
      </c>
      <c r="B226" s="103" t="s">
        <v>2747</v>
      </c>
      <c r="C226" s="161">
        <v>597.08499601999995</v>
      </c>
      <c r="D226" s="164">
        <v>2577</v>
      </c>
      <c r="F226" s="160">
        <f t="shared" si="5"/>
        <v>1.5710655215219738E-2</v>
      </c>
      <c r="G226" s="160">
        <f t="shared" si="6"/>
        <v>1.6285698035225643E-2</v>
      </c>
    </row>
    <row r="227" spans="1:7" x14ac:dyDescent="0.25">
      <c r="A227" s="103" t="s">
        <v>653</v>
      </c>
      <c r="B227" s="133" t="s">
        <v>95</v>
      </c>
      <c r="C227" s="161">
        <f>SUM(C219:C226)</f>
        <v>38005.098313249997</v>
      </c>
      <c r="D227" s="164">
        <f>SUM(D219:D226)</f>
        <v>158237</v>
      </c>
      <c r="F227" s="137">
        <f>SUM(F219:F226)</f>
        <v>1.0000000000000002</v>
      </c>
      <c r="G227" s="137">
        <f>SUM(G219:G226)</f>
        <v>1</v>
      </c>
    </row>
    <row r="228" spans="1:7" outlineLevel="1" x14ac:dyDescent="0.25">
      <c r="A228" s="103" t="s">
        <v>654</v>
      </c>
      <c r="B228" s="120" t="s">
        <v>2748</v>
      </c>
      <c r="C228" s="161">
        <v>597.08499601999995</v>
      </c>
      <c r="D228" s="164">
        <v>2577</v>
      </c>
      <c r="F228" s="160">
        <f t="shared" ref="F228:F233" si="7">IF($C$227=0,"",IF(C228="[for completion]","",C228/$C$227))</f>
        <v>1.5710655215219738E-2</v>
      </c>
      <c r="G228" s="160">
        <f t="shared" ref="G228:G233" si="8">IF($D$227=0,"",IF(D228="[for completion]","",D228/$D$227))</f>
        <v>1.6285698035225643E-2</v>
      </c>
    </row>
    <row r="229" spans="1:7" outlineLevel="1" x14ac:dyDescent="0.25">
      <c r="A229" s="103" t="s">
        <v>656</v>
      </c>
      <c r="B229" s="120" t="s">
        <v>2749</v>
      </c>
      <c r="C229" s="161">
        <v>0</v>
      </c>
      <c r="D229" s="164">
        <v>0</v>
      </c>
      <c r="F229" s="160">
        <f t="shared" si="7"/>
        <v>0</v>
      </c>
      <c r="G229" s="160">
        <f t="shared" si="8"/>
        <v>0</v>
      </c>
    </row>
    <row r="230" spans="1:7" outlineLevel="1" x14ac:dyDescent="0.25">
      <c r="A230" s="103" t="s">
        <v>658</v>
      </c>
      <c r="B230" s="120" t="s">
        <v>2750</v>
      </c>
      <c r="C230" s="161">
        <v>0</v>
      </c>
      <c r="D230" s="164">
        <v>0</v>
      </c>
      <c r="F230" s="160">
        <f t="shared" si="7"/>
        <v>0</v>
      </c>
      <c r="G230" s="160">
        <f t="shared" si="8"/>
        <v>0</v>
      </c>
    </row>
    <row r="231" spans="1:7" outlineLevel="1" x14ac:dyDescent="0.25">
      <c r="A231" s="103" t="s">
        <v>660</v>
      </c>
      <c r="B231" s="120" t="s">
        <v>2751</v>
      </c>
      <c r="C231" s="161">
        <v>0</v>
      </c>
      <c r="D231" s="164">
        <v>0</v>
      </c>
      <c r="F231" s="160">
        <f t="shared" si="7"/>
        <v>0</v>
      </c>
      <c r="G231" s="160">
        <f t="shared" si="8"/>
        <v>0</v>
      </c>
    </row>
    <row r="232" spans="1:7" outlineLevel="1" x14ac:dyDescent="0.25">
      <c r="A232" s="103" t="s">
        <v>662</v>
      </c>
      <c r="B232" s="120" t="s">
        <v>2752</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0.57804</v>
      </c>
      <c r="F238" s="163"/>
      <c r="G238" s="163"/>
    </row>
    <row r="239" spans="1:7" x14ac:dyDescent="0.25">
      <c r="F239" s="163"/>
      <c r="G239" s="163"/>
    </row>
    <row r="240" spans="1:7" x14ac:dyDescent="0.25">
      <c r="B240" s="124" t="s">
        <v>636</v>
      </c>
      <c r="F240" s="163"/>
      <c r="G240" s="163"/>
    </row>
    <row r="241" spans="1:7" x14ac:dyDescent="0.25">
      <c r="A241" s="103" t="s">
        <v>671</v>
      </c>
      <c r="B241" s="103" t="s">
        <v>2753</v>
      </c>
      <c r="C241" s="161">
        <v>8547.0794112399999</v>
      </c>
      <c r="D241" s="164">
        <v>69940</v>
      </c>
      <c r="F241" s="160">
        <f t="shared" ref="F241:F248" si="9">IF($C$249=0,"",IF(C241="[Mark as ND1 if not relevant]","",C241/$C$249))</f>
        <v>0.22489296937985204</v>
      </c>
      <c r="G241" s="160">
        <f t="shared" ref="G241:G248" si="10">IF($D$249=0,"",IF(D241="[Mark as ND1 if not relevant]","",D241/$D$249))</f>
        <v>0.44199523499560783</v>
      </c>
    </row>
    <row r="242" spans="1:7" x14ac:dyDescent="0.25">
      <c r="A242" s="103" t="s">
        <v>672</v>
      </c>
      <c r="B242" s="103" t="s">
        <v>640</v>
      </c>
      <c r="C242" s="161">
        <v>5419.05148809</v>
      </c>
      <c r="D242" s="164">
        <v>22329</v>
      </c>
      <c r="F242" s="160">
        <f t="shared" si="9"/>
        <v>0.14258748769505789</v>
      </c>
      <c r="G242" s="160">
        <f t="shared" si="10"/>
        <v>0.1411111181329272</v>
      </c>
    </row>
    <row r="243" spans="1:7" x14ac:dyDescent="0.25">
      <c r="A243" s="103" t="s">
        <v>673</v>
      </c>
      <c r="B243" s="103" t="s">
        <v>642</v>
      </c>
      <c r="C243" s="161">
        <v>6427.4446215500002</v>
      </c>
      <c r="D243" s="164">
        <v>22026</v>
      </c>
      <c r="F243" s="160">
        <f t="shared" si="9"/>
        <v>0.16912058925812992</v>
      </c>
      <c r="G243" s="160">
        <f t="shared" si="10"/>
        <v>0.13919626888780753</v>
      </c>
    </row>
    <row r="244" spans="1:7" x14ac:dyDescent="0.25">
      <c r="A244" s="103" t="s">
        <v>674</v>
      </c>
      <c r="B244" s="103" t="s">
        <v>644</v>
      </c>
      <c r="C244" s="161">
        <v>6056.56244444</v>
      </c>
      <c r="D244" s="164">
        <v>17598</v>
      </c>
      <c r="F244" s="160">
        <f t="shared" si="9"/>
        <v>0.15936184125929376</v>
      </c>
      <c r="G244" s="160">
        <f t="shared" si="10"/>
        <v>0.11121292744427662</v>
      </c>
    </row>
    <row r="245" spans="1:7" x14ac:dyDescent="0.25">
      <c r="A245" s="103" t="s">
        <v>675</v>
      </c>
      <c r="B245" s="103" t="s">
        <v>646</v>
      </c>
      <c r="C245" s="161">
        <v>5024.2663205199997</v>
      </c>
      <c r="D245" s="164">
        <v>12607</v>
      </c>
      <c r="F245" s="160">
        <f t="shared" si="9"/>
        <v>0.13219979801416148</v>
      </c>
      <c r="G245" s="160">
        <f t="shared" si="10"/>
        <v>7.967163179281711E-2</v>
      </c>
    </row>
    <row r="246" spans="1:7" x14ac:dyDescent="0.25">
      <c r="A246" s="103" t="s">
        <v>676</v>
      </c>
      <c r="B246" s="103" t="s">
        <v>648</v>
      </c>
      <c r="C246" s="161">
        <v>3365.2688563199999</v>
      </c>
      <c r="D246" s="164">
        <v>7441</v>
      </c>
      <c r="F246" s="160">
        <f t="shared" si="9"/>
        <v>8.8547826625322554E-2</v>
      </c>
      <c r="G246" s="160">
        <f t="shared" si="10"/>
        <v>4.7024400108697711E-2</v>
      </c>
    </row>
    <row r="247" spans="1:7" x14ac:dyDescent="0.25">
      <c r="A247" s="103" t="s">
        <v>677</v>
      </c>
      <c r="B247" s="103" t="s">
        <v>650</v>
      </c>
      <c r="C247" s="161">
        <v>2369.5499513</v>
      </c>
      <c r="D247" s="164">
        <v>4760</v>
      </c>
      <c r="F247" s="160">
        <f t="shared" si="9"/>
        <v>6.2348212646877586E-2</v>
      </c>
      <c r="G247" s="160">
        <f t="shared" si="10"/>
        <v>3.0081460088348489E-2</v>
      </c>
    </row>
    <row r="248" spans="1:7" x14ac:dyDescent="0.25">
      <c r="A248" s="103" t="s">
        <v>678</v>
      </c>
      <c r="B248" s="103" t="s">
        <v>2754</v>
      </c>
      <c r="C248" s="161">
        <v>795.87521978999996</v>
      </c>
      <c r="D248" s="164">
        <v>1536</v>
      </c>
      <c r="F248" s="160">
        <f t="shared" si="9"/>
        <v>2.094127512130466E-2</v>
      </c>
      <c r="G248" s="160">
        <f t="shared" si="10"/>
        <v>9.7069585495174956E-3</v>
      </c>
    </row>
    <row r="249" spans="1:7" x14ac:dyDescent="0.25">
      <c r="A249" s="103" t="s">
        <v>679</v>
      </c>
      <c r="B249" s="133" t="s">
        <v>95</v>
      </c>
      <c r="C249" s="161">
        <f>SUM(C241:C248)</f>
        <v>38005.098313250004</v>
      </c>
      <c r="D249" s="164">
        <f>SUM(D241:D248)</f>
        <v>158237</v>
      </c>
      <c r="F249" s="137">
        <f>SUM(F241:F248)</f>
        <v>0.99999999999999989</v>
      </c>
      <c r="G249" s="137">
        <f>SUM(G241:G248)</f>
        <v>0.99999999999999989</v>
      </c>
    </row>
    <row r="250" spans="1:7" outlineLevel="1" x14ac:dyDescent="0.25">
      <c r="A250" s="103" t="s">
        <v>680</v>
      </c>
      <c r="B250" s="120" t="s">
        <v>2755</v>
      </c>
      <c r="C250" s="161">
        <v>795.87521978999996</v>
      </c>
      <c r="D250" s="164">
        <v>1536</v>
      </c>
      <c r="F250" s="160">
        <f t="shared" ref="F250:F255" si="11">IF($C$249=0,"",IF(C250="[for completion]","",C250/$C$249))</f>
        <v>2.094127512130466E-2</v>
      </c>
      <c r="G250" s="160">
        <f t="shared" ref="G250:G255" si="12">IF($D$249=0,"",IF(D250="[for completion]","",D250/$D$249))</f>
        <v>9.7069585495174956E-3</v>
      </c>
    </row>
    <row r="251" spans="1:7" outlineLevel="1" x14ac:dyDescent="0.25">
      <c r="A251" s="103" t="s">
        <v>681</v>
      </c>
      <c r="B251" s="120" t="s">
        <v>2756</v>
      </c>
      <c r="C251" s="161">
        <v>0</v>
      </c>
      <c r="D251" s="164">
        <v>0</v>
      </c>
      <c r="F251" s="160">
        <f t="shared" si="11"/>
        <v>0</v>
      </c>
      <c r="G251" s="160">
        <f t="shared" si="12"/>
        <v>0</v>
      </c>
    </row>
    <row r="252" spans="1:7" outlineLevel="1" x14ac:dyDescent="0.25">
      <c r="A252" s="103" t="s">
        <v>682</v>
      </c>
      <c r="B252" s="120" t="s">
        <v>2757</v>
      </c>
      <c r="C252" s="161">
        <v>0</v>
      </c>
      <c r="D252" s="164">
        <v>0</v>
      </c>
      <c r="F252" s="160">
        <f t="shared" si="11"/>
        <v>0</v>
      </c>
      <c r="G252" s="160">
        <f t="shared" si="12"/>
        <v>0</v>
      </c>
    </row>
    <row r="253" spans="1:7" outlineLevel="1" x14ac:dyDescent="0.25">
      <c r="A253" s="103" t="s">
        <v>683</v>
      </c>
      <c r="B253" s="120" t="s">
        <v>2758</v>
      </c>
      <c r="C253" s="161">
        <v>0</v>
      </c>
      <c r="D253" s="164">
        <v>0</v>
      </c>
      <c r="F253" s="160">
        <f t="shared" si="11"/>
        <v>0</v>
      </c>
      <c r="G253" s="160">
        <f t="shared" si="12"/>
        <v>0</v>
      </c>
    </row>
    <row r="254" spans="1:7" outlineLevel="1" x14ac:dyDescent="0.25">
      <c r="A254" s="103" t="s">
        <v>684</v>
      </c>
      <c r="B254" s="120" t="s">
        <v>2759</v>
      </c>
      <c r="C254" s="161">
        <v>0</v>
      </c>
      <c r="D254" s="164">
        <v>0</v>
      </c>
      <c r="F254" s="160">
        <f t="shared" si="11"/>
        <v>0</v>
      </c>
      <c r="G254" s="160">
        <f t="shared" si="12"/>
        <v>0</v>
      </c>
    </row>
    <row r="255" spans="1:7" outlineLevel="1" x14ac:dyDescent="0.25">
      <c r="A255" s="103" t="s">
        <v>685</v>
      </c>
      <c r="B255" s="120" t="s">
        <v>2760</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2761</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2762</v>
      </c>
      <c r="C287" s="198">
        <v>38005.098313249997</v>
      </c>
      <c r="D287" s="264">
        <v>158237</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38005.098313249997</v>
      </c>
      <c r="D305" s="264">
        <f>SUM(D287:D304)</f>
        <v>158237</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2762</v>
      </c>
      <c r="C310" s="198">
        <v>38005.098313249997</v>
      </c>
      <c r="D310" s="264">
        <v>158237</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38005.098313249997</v>
      </c>
      <c r="D328" s="264">
        <f>SUM(D310:D327)</f>
        <v>158237</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3711.8377683099998</v>
      </c>
      <c r="D333" s="264">
        <v>11634</v>
      </c>
      <c r="E333" s="206"/>
      <c r="F333" s="197">
        <f t="shared" ref="F333:F345" si="17">IF($C$346=0,"",IF(C333="[For completion]","",C333/$C$346))</f>
        <v>9.7666837688876962E-2</v>
      </c>
      <c r="G333" s="197">
        <f t="shared" ref="G333:G345" si="18">IF($D$346=0,"",IF(D333="[For completion]","",D333/$D$346))</f>
        <v>7.3522627451228215E-2</v>
      </c>
    </row>
    <row r="334" spans="1:7" s="169" customFormat="1" x14ac:dyDescent="0.25">
      <c r="A334" s="282" t="s">
        <v>2070</v>
      </c>
      <c r="B334" s="205" t="s">
        <v>1542</v>
      </c>
      <c r="C334" s="198">
        <v>5507.8010182600001</v>
      </c>
      <c r="D334" s="264">
        <v>20075</v>
      </c>
      <c r="E334" s="206"/>
      <c r="F334" s="311">
        <f t="shared" si="17"/>
        <v>0.14492268834204736</v>
      </c>
      <c r="G334" s="311">
        <f t="shared" si="18"/>
        <v>0.12686666203226804</v>
      </c>
    </row>
    <row r="335" spans="1:7" s="169" customFormat="1" x14ac:dyDescent="0.25">
      <c r="A335" s="282" t="s">
        <v>2071</v>
      </c>
      <c r="B335" s="297" t="s">
        <v>2219</v>
      </c>
      <c r="C335" s="198">
        <v>2447.9895635100002</v>
      </c>
      <c r="D335" s="264">
        <v>11337</v>
      </c>
      <c r="E335" s="206"/>
      <c r="F335" s="311">
        <f t="shared" si="17"/>
        <v>6.4412136059559644E-2</v>
      </c>
      <c r="G335" s="311">
        <f t="shared" si="18"/>
        <v>7.1645696012942614E-2</v>
      </c>
    </row>
    <row r="336" spans="1:7" s="169" customFormat="1" x14ac:dyDescent="0.25">
      <c r="A336" s="282" t="s">
        <v>2072</v>
      </c>
      <c r="B336" s="205" t="s">
        <v>1543</v>
      </c>
      <c r="C336" s="198">
        <v>2695.6335756399999</v>
      </c>
      <c r="D336" s="264">
        <v>13899</v>
      </c>
      <c r="E336" s="206"/>
      <c r="F336" s="311">
        <f t="shared" si="17"/>
        <v>7.0928209510780313E-2</v>
      </c>
      <c r="G336" s="311">
        <f t="shared" si="18"/>
        <v>8.7836599531083123E-2</v>
      </c>
    </row>
    <row r="337" spans="1:7" s="169" customFormat="1" x14ac:dyDescent="0.25">
      <c r="A337" s="282" t="s">
        <v>2073</v>
      </c>
      <c r="B337" s="205" t="s">
        <v>1544</v>
      </c>
      <c r="C337" s="198">
        <v>4231.7767478799997</v>
      </c>
      <c r="D337" s="264">
        <v>22408</v>
      </c>
      <c r="E337" s="206"/>
      <c r="F337" s="311">
        <f t="shared" si="17"/>
        <v>0.11134760691842871</v>
      </c>
      <c r="G337" s="311">
        <f t="shared" si="18"/>
        <v>0.14161036925624221</v>
      </c>
    </row>
    <row r="338" spans="1:7" s="169" customFormat="1" x14ac:dyDescent="0.25">
      <c r="A338" s="282" t="s">
        <v>2074</v>
      </c>
      <c r="B338" s="205" t="s">
        <v>1545</v>
      </c>
      <c r="C338" s="198">
        <v>3368.2109837600001</v>
      </c>
      <c r="D338" s="264">
        <v>18179</v>
      </c>
      <c r="E338" s="206"/>
      <c r="F338" s="311">
        <f t="shared" si="17"/>
        <v>8.8625240645298239E-2</v>
      </c>
      <c r="G338" s="311">
        <f t="shared" si="18"/>
        <v>0.11488463507270739</v>
      </c>
    </row>
    <row r="339" spans="1:7" s="169" customFormat="1" x14ac:dyDescent="0.25">
      <c r="A339" s="282" t="s">
        <v>2075</v>
      </c>
      <c r="B339" s="205" t="s">
        <v>1546</v>
      </c>
      <c r="C339" s="198">
        <v>4775.38782722</v>
      </c>
      <c r="D339" s="264">
        <v>23338</v>
      </c>
      <c r="E339" s="206"/>
      <c r="F339" s="311">
        <f t="shared" si="17"/>
        <v>0.12565124257434485</v>
      </c>
      <c r="G339" s="311">
        <f t="shared" si="18"/>
        <v>0.1474876293155204</v>
      </c>
    </row>
    <row r="340" spans="1:7" s="169" customFormat="1" x14ac:dyDescent="0.25">
      <c r="A340" s="282" t="s">
        <v>2076</v>
      </c>
      <c r="B340" s="205" t="s">
        <v>1547</v>
      </c>
      <c r="C340" s="198">
        <v>2539.07501379</v>
      </c>
      <c r="D340" s="264">
        <v>10000</v>
      </c>
      <c r="E340" s="206"/>
      <c r="F340" s="311">
        <f t="shared" si="17"/>
        <v>6.6808800042092858E-2</v>
      </c>
      <c r="G340" s="311">
        <f t="shared" si="18"/>
        <v>6.3196344723421199E-2</v>
      </c>
    </row>
    <row r="341" spans="1:7" s="169" customFormat="1" x14ac:dyDescent="0.25">
      <c r="A341" s="313" t="s">
        <v>2077</v>
      </c>
      <c r="B341" s="314" t="s">
        <v>2591</v>
      </c>
      <c r="C341" s="198">
        <v>2603.2964115300001</v>
      </c>
      <c r="D341" s="264">
        <v>9183</v>
      </c>
      <c r="E341" s="323"/>
      <c r="F341" s="311">
        <f t="shared" si="17"/>
        <v>6.8498610109433478E-2</v>
      </c>
      <c r="G341" s="311">
        <f t="shared" si="18"/>
        <v>5.8033203359517685E-2</v>
      </c>
    </row>
    <row r="342" spans="1:7" s="169" customFormat="1" x14ac:dyDescent="0.25">
      <c r="A342" s="313" t="s">
        <v>2078</v>
      </c>
      <c r="B342" s="313" t="s">
        <v>2594</v>
      </c>
      <c r="C342" s="198">
        <v>1058.08821764</v>
      </c>
      <c r="D342" s="264">
        <v>3573</v>
      </c>
      <c r="E342" s="67"/>
      <c r="F342" s="311">
        <f t="shared" si="17"/>
        <v>2.7840691501937537E-2</v>
      </c>
      <c r="G342" s="311">
        <f t="shared" si="18"/>
        <v>2.2580053969678392E-2</v>
      </c>
    </row>
    <row r="343" spans="1:7" s="169" customFormat="1" x14ac:dyDescent="0.25">
      <c r="A343" s="313" t="s">
        <v>2079</v>
      </c>
      <c r="B343" s="313" t="s">
        <v>2592</v>
      </c>
      <c r="C343" s="198">
        <v>2939.7022800999998</v>
      </c>
      <c r="D343" s="264">
        <v>9356</v>
      </c>
      <c r="E343" s="67"/>
      <c r="F343" s="311">
        <f t="shared" si="17"/>
        <v>7.735020853965556E-2</v>
      </c>
      <c r="G343" s="311">
        <f t="shared" si="18"/>
        <v>5.9126500123232874E-2</v>
      </c>
    </row>
    <row r="344" spans="1:7" s="307" customFormat="1" x14ac:dyDescent="0.25">
      <c r="A344" s="313" t="s">
        <v>2588</v>
      </c>
      <c r="B344" s="314" t="s">
        <v>2593</v>
      </c>
      <c r="C344" s="198">
        <v>2031.8842674099999</v>
      </c>
      <c r="D344" s="264">
        <v>4733</v>
      </c>
      <c r="E344" s="323"/>
      <c r="F344" s="311">
        <f t="shared" si="17"/>
        <v>5.3463465629336598E-2</v>
      </c>
      <c r="G344" s="311">
        <f t="shared" si="18"/>
        <v>2.9910829957595253E-2</v>
      </c>
    </row>
    <row r="345" spans="1:7" s="307" customFormat="1" x14ac:dyDescent="0.25">
      <c r="A345" s="313" t="s">
        <v>2589</v>
      </c>
      <c r="B345" s="313" t="s">
        <v>1942</v>
      </c>
      <c r="C345" s="198">
        <v>94.414638199999999</v>
      </c>
      <c r="D345" s="264">
        <v>522</v>
      </c>
      <c r="E345" s="67"/>
      <c r="F345" s="311">
        <f t="shared" si="17"/>
        <v>2.4842624382077579E-3</v>
      </c>
      <c r="G345" s="311">
        <f t="shared" si="18"/>
        <v>3.2988491945625865E-3</v>
      </c>
    </row>
    <row r="346" spans="1:7" s="307" customFormat="1" x14ac:dyDescent="0.25">
      <c r="A346" s="313" t="s">
        <v>2590</v>
      </c>
      <c r="B346" s="314" t="s">
        <v>95</v>
      </c>
      <c r="C346" s="198">
        <f>SUM(C333:C345)</f>
        <v>38005.098313250004</v>
      </c>
      <c r="D346" s="264">
        <f>SUM(D333:D345)</f>
        <v>158237</v>
      </c>
      <c r="E346" s="323"/>
      <c r="F346" s="324">
        <f>SUM(F333:F345)</f>
        <v>0.99999999999999989</v>
      </c>
      <c r="G346" s="324">
        <f>SUM(G333:G345)</f>
        <v>1.0000000000000002</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31982.90102379</v>
      </c>
      <c r="D358" s="264">
        <v>132378</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6022.1972894600003</v>
      </c>
      <c r="D359" s="264">
        <v>25859</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2763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2709</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2762</v>
      </c>
      <c r="C368" s="198">
        <v>38005.098313249997</v>
      </c>
      <c r="D368" s="264">
        <v>158237</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38005.098313249997</v>
      </c>
      <c r="D372" s="264">
        <f>SUM(D368:D371)</f>
        <v>158237</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2709</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2660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2660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2660</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2645</v>
      </c>
      <c r="C6" s="333" t="s">
        <v>2644</v>
      </c>
    </row>
    <row r="7" spans="1:13" ht="30" x14ac:dyDescent="0.25">
      <c r="A7" s="1" t="s">
        <v>1125</v>
      </c>
      <c r="B7" s="39" t="s">
        <v>2647</v>
      </c>
      <c r="C7" s="333" t="s">
        <v>2648</v>
      </c>
    </row>
    <row r="8" spans="1:13" ht="30" x14ac:dyDescent="0.25">
      <c r="A8" s="1" t="s">
        <v>1126</v>
      </c>
      <c r="B8" s="39" t="s">
        <v>2646</v>
      </c>
      <c r="C8" s="333" t="s">
        <v>2649</v>
      </c>
    </row>
    <row r="9" spans="1:13" x14ac:dyDescent="0.25">
      <c r="A9" s="1" t="s">
        <v>1127</v>
      </c>
      <c r="B9" s="39" t="s">
        <v>1128</v>
      </c>
      <c r="C9" s="292" t="s">
        <v>2766</v>
      </c>
    </row>
    <row r="10" spans="1:13" ht="44.25" customHeight="1" x14ac:dyDescent="0.25">
      <c r="A10" s="1" t="s">
        <v>1129</v>
      </c>
      <c r="B10" s="39" t="s">
        <v>2771</v>
      </c>
      <c r="C10" s="292" t="s">
        <v>2772</v>
      </c>
    </row>
    <row r="11" spans="1:13" ht="54.75" customHeight="1" x14ac:dyDescent="0.25">
      <c r="A11" s="1" t="s">
        <v>1130</v>
      </c>
      <c r="B11" s="39" t="s">
        <v>2773</v>
      </c>
      <c r="C11" s="292" t="s">
        <v>2774</v>
      </c>
    </row>
    <row r="12" spans="1:13" ht="135" x14ac:dyDescent="0.25">
      <c r="A12" s="1" t="s">
        <v>1131</v>
      </c>
      <c r="B12" s="39" t="s">
        <v>2576</v>
      </c>
      <c r="C12" s="292" t="s">
        <v>2775</v>
      </c>
    </row>
    <row r="13" spans="1:13" ht="45" x14ac:dyDescent="0.25">
      <c r="A13" s="1" t="s">
        <v>1133</v>
      </c>
      <c r="B13" s="39" t="s">
        <v>1132</v>
      </c>
      <c r="C13" s="292" t="s">
        <v>2769</v>
      </c>
    </row>
    <row r="14" spans="1:13" x14ac:dyDescent="0.25">
      <c r="A14" s="1" t="s">
        <v>1135</v>
      </c>
      <c r="B14" s="39" t="s">
        <v>1134</v>
      </c>
      <c r="C14" s="292" t="s">
        <v>2768</v>
      </c>
    </row>
    <row r="15" spans="1:13" ht="30" x14ac:dyDescent="0.25">
      <c r="A15" s="1" t="s">
        <v>1137</v>
      </c>
      <c r="B15" s="39" t="s">
        <v>1136</v>
      </c>
      <c r="C15" s="292" t="s">
        <v>2767</v>
      </c>
    </row>
    <row r="16" spans="1:13" x14ac:dyDescent="0.25">
      <c r="A16" s="1" t="s">
        <v>1139</v>
      </c>
      <c r="B16" s="39" t="s">
        <v>1138</v>
      </c>
      <c r="C16" s="292" t="s">
        <v>2770</v>
      </c>
    </row>
    <row r="17" spans="1:13" ht="30" customHeight="1" x14ac:dyDescent="0.25">
      <c r="A17" s="1" t="s">
        <v>1141</v>
      </c>
      <c r="B17" s="43" t="s">
        <v>1140</v>
      </c>
      <c r="C17" s="292" t="s">
        <v>2764</v>
      </c>
    </row>
    <row r="18" spans="1:13" x14ac:dyDescent="0.25">
      <c r="A18" s="1" t="s">
        <v>1143</v>
      </c>
      <c r="B18" s="43" t="s">
        <v>1142</v>
      </c>
      <c r="C18" s="292" t="s">
        <v>2765</v>
      </c>
    </row>
    <row r="19" spans="1:13" s="211" customFormat="1" x14ac:dyDescent="0.25">
      <c r="A19" s="170" t="s">
        <v>2575</v>
      </c>
      <c r="B19" s="43" t="s">
        <v>1144</v>
      </c>
      <c r="C19" s="292" t="s">
        <v>2776</v>
      </c>
      <c r="D19" s="2"/>
      <c r="E19" s="2"/>
      <c r="F19" s="2"/>
      <c r="G19" s="2"/>
      <c r="H19" s="2"/>
      <c r="I19" s="2"/>
      <c r="J19" s="2"/>
    </row>
    <row r="20" spans="1:13" s="211" customFormat="1" x14ac:dyDescent="0.25">
      <c r="A20" s="170" t="s">
        <v>2577</v>
      </c>
      <c r="B20" s="39" t="s">
        <v>2574</v>
      </c>
      <c r="C20" s="292" t="s">
        <v>2777</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2671</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2672</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2660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2673</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2682</v>
      </c>
      <c r="C15" s="25" t="s">
        <v>2681</v>
      </c>
      <c r="D15" s="25" t="s">
        <v>2778</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2779</v>
      </c>
      <c r="C18" s="25" t="s">
        <v>2681</v>
      </c>
      <c r="D18" s="25" t="s">
        <v>2778</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2681</v>
      </c>
      <c r="D20" s="25" t="s">
        <v>2778</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2688</v>
      </c>
      <c r="C25" s="228" t="s">
        <v>2681</v>
      </c>
      <c r="D25" s="228" t="s">
        <v>2778</v>
      </c>
      <c r="E25" s="31"/>
      <c r="F25" s="31"/>
      <c r="G25" s="31"/>
      <c r="H25" s="23"/>
      <c r="L25" s="23"/>
      <c r="M25" s="23"/>
    </row>
    <row r="26" spans="1:13" outlineLevel="1" x14ac:dyDescent="0.25">
      <c r="A26" s="25" t="s">
        <v>1365</v>
      </c>
      <c r="B26" s="290" t="s">
        <v>2693</v>
      </c>
      <c r="C26" s="292" t="s">
        <v>2675</v>
      </c>
      <c r="D26" s="292" t="s">
        <v>2780</v>
      </c>
      <c r="E26" s="31"/>
      <c r="F26" s="31"/>
      <c r="G26" s="31"/>
      <c r="H26" s="23"/>
      <c r="L26" s="23"/>
      <c r="M26" s="23"/>
    </row>
    <row r="27" spans="1:13" outlineLevel="1" x14ac:dyDescent="0.25">
      <c r="A27" s="25" t="s">
        <v>1366</v>
      </c>
      <c r="B27" s="290" t="s">
        <v>2684</v>
      </c>
      <c r="C27" s="292" t="s">
        <v>2681</v>
      </c>
      <c r="D27" s="292" t="s">
        <v>2778</v>
      </c>
      <c r="E27" s="31"/>
      <c r="F27" s="31"/>
      <c r="G27" s="31"/>
      <c r="H27" s="23"/>
      <c r="L27" s="23"/>
      <c r="M27" s="23"/>
    </row>
    <row r="28" spans="1:13" outlineLevel="1" x14ac:dyDescent="0.25">
      <c r="A28" s="25" t="s">
        <v>1367</v>
      </c>
      <c r="B28" s="290" t="s">
        <v>2683</v>
      </c>
      <c r="C28" s="292" t="s">
        <v>2681</v>
      </c>
      <c r="D28" s="292" t="s">
        <v>2778</v>
      </c>
      <c r="E28" s="31"/>
      <c r="F28" s="31"/>
      <c r="G28" s="31"/>
      <c r="H28" s="23"/>
      <c r="L28" s="23"/>
      <c r="M28" s="23"/>
    </row>
    <row r="29" spans="1:13" outlineLevel="1" x14ac:dyDescent="0.25">
      <c r="A29" s="25" t="s">
        <v>1368</v>
      </c>
      <c r="B29" s="290" t="s">
        <v>2689</v>
      </c>
      <c r="C29" s="292" t="s">
        <v>2681</v>
      </c>
      <c r="D29" s="292" t="s">
        <v>2778</v>
      </c>
      <c r="E29" s="31"/>
      <c r="F29" s="31"/>
      <c r="G29" s="31"/>
      <c r="H29" s="23"/>
      <c r="L29" s="23"/>
      <c r="M29" s="23"/>
    </row>
    <row r="30" spans="1:13" outlineLevel="1" x14ac:dyDescent="0.25">
      <c r="A30" s="25" t="s">
        <v>1369</v>
      </c>
      <c r="B30" s="290" t="s">
        <v>2685</v>
      </c>
      <c r="C30" s="292" t="s">
        <v>2681</v>
      </c>
      <c r="D30" s="292" t="s">
        <v>2778</v>
      </c>
      <c r="E30" s="31"/>
      <c r="F30" s="31"/>
      <c r="G30" s="31"/>
      <c r="H30" s="23"/>
      <c r="L30" s="23"/>
      <c r="M30" s="23"/>
    </row>
    <row r="31" spans="1:13" outlineLevel="1" x14ac:dyDescent="0.25">
      <c r="A31" s="25" t="s">
        <v>1370</v>
      </c>
      <c r="B31" s="290" t="s">
        <v>2694</v>
      </c>
      <c r="C31" s="292" t="s">
        <v>2695</v>
      </c>
      <c r="D31" s="292"/>
      <c r="E31" s="31"/>
      <c r="F31" s="31"/>
      <c r="G31" s="31"/>
      <c r="H31" s="23"/>
      <c r="L31" s="23"/>
      <c r="M31" s="23"/>
    </row>
    <row r="32" spans="1:13" outlineLevel="1" x14ac:dyDescent="0.25">
      <c r="A32" s="25" t="s">
        <v>1371</v>
      </c>
      <c r="B32" s="290" t="s">
        <v>2686</v>
      </c>
      <c r="C32" s="292" t="s">
        <v>2681</v>
      </c>
      <c r="D32" s="292" t="s">
        <v>2778</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t="s">
        <v>2681</v>
      </c>
      <c r="C35" s="357" t="s">
        <v>1157</v>
      </c>
      <c r="D35" s="357" t="s">
        <v>2778</v>
      </c>
      <c r="E35" s="357" t="s">
        <v>2781</v>
      </c>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57.977600000000002</v>
      </c>
      <c r="H75" s="23"/>
    </row>
    <row r="76" spans="1:14" x14ac:dyDescent="0.25">
      <c r="A76" s="25" t="s">
        <v>1413</v>
      </c>
      <c r="B76" s="25" t="s">
        <v>1441</v>
      </c>
      <c r="C76" s="254">
        <v>269.74829999999997</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2782</v>
      </c>
      <c r="C82" s="249">
        <v>3.7675400000000002E-3</v>
      </c>
      <c r="D82" s="249" t="str">
        <f t="shared" ref="D82:D87" si="0">IF(C82="","","ND2")</f>
        <v>ND2</v>
      </c>
      <c r="E82" s="249" t="str">
        <f t="shared" ref="E82:E87" si="1">IF(C82="","","ND2")</f>
        <v>ND2</v>
      </c>
      <c r="F82" s="249" t="str">
        <f t="shared" ref="F82:F87" si="2">IF(C82="","","ND2")</f>
        <v>ND2</v>
      </c>
      <c r="G82" s="249">
        <f t="shared" ref="G82:G87" si="3">IF(C82="","",C82)</f>
        <v>3.7675400000000002E-3</v>
      </c>
      <c r="H82" s="23"/>
    </row>
    <row r="83" spans="1:8" x14ac:dyDescent="0.25">
      <c r="A83" s="25" t="s">
        <v>1420</v>
      </c>
      <c r="B83" s="228" t="s">
        <v>2783</v>
      </c>
      <c r="C83" s="249">
        <v>1.9444E-3</v>
      </c>
      <c r="D83" s="249" t="str">
        <f t="shared" si="0"/>
        <v>ND2</v>
      </c>
      <c r="E83" s="249" t="str">
        <f t="shared" si="1"/>
        <v>ND2</v>
      </c>
      <c r="F83" s="249" t="str">
        <f t="shared" si="2"/>
        <v>ND2</v>
      </c>
      <c r="G83" s="249">
        <f t="shared" si="3"/>
        <v>1.9444E-3</v>
      </c>
      <c r="H83" s="23"/>
    </row>
    <row r="84" spans="1:8" x14ac:dyDescent="0.25">
      <c r="A84" s="25" t="s">
        <v>1421</v>
      </c>
      <c r="B84" s="228" t="s">
        <v>2784</v>
      </c>
      <c r="C84" s="249">
        <v>2.9702E-4</v>
      </c>
      <c r="D84" s="249" t="str">
        <f t="shared" si="0"/>
        <v>ND2</v>
      </c>
      <c r="E84" s="249" t="str">
        <f t="shared" si="1"/>
        <v>ND2</v>
      </c>
      <c r="F84" s="249" t="str">
        <f t="shared" si="2"/>
        <v>ND2</v>
      </c>
      <c r="G84" s="249">
        <f t="shared" si="3"/>
        <v>2.9702E-4</v>
      </c>
      <c r="H84" s="23"/>
    </row>
    <row r="85" spans="1:8" x14ac:dyDescent="0.25">
      <c r="A85" s="25" t="s">
        <v>1422</v>
      </c>
      <c r="B85" s="228" t="s">
        <v>2785</v>
      </c>
      <c r="C85" s="249">
        <v>0</v>
      </c>
      <c r="D85" s="249" t="str">
        <f t="shared" si="0"/>
        <v>ND2</v>
      </c>
      <c r="E85" s="249" t="str">
        <f t="shared" si="1"/>
        <v>ND2</v>
      </c>
      <c r="F85" s="249" t="str">
        <f t="shared" si="2"/>
        <v>ND2</v>
      </c>
      <c r="G85" s="249">
        <f t="shared" si="3"/>
        <v>0</v>
      </c>
      <c r="H85" s="23"/>
    </row>
    <row r="86" spans="1:8" x14ac:dyDescent="0.25">
      <c r="A86" s="25" t="s">
        <v>1433</v>
      </c>
      <c r="B86" s="228" t="s">
        <v>2786</v>
      </c>
      <c r="C86" s="249">
        <v>0</v>
      </c>
      <c r="D86" s="249" t="str">
        <f t="shared" si="0"/>
        <v>ND2</v>
      </c>
      <c r="E86" s="249" t="str">
        <f t="shared" si="1"/>
        <v>ND2</v>
      </c>
      <c r="F86" s="249" t="str">
        <f t="shared" si="2"/>
        <v>ND2</v>
      </c>
      <c r="G86" s="249">
        <f t="shared" si="3"/>
        <v>0</v>
      </c>
      <c r="H86" s="23"/>
    </row>
    <row r="87" spans="1:8" outlineLevel="1" x14ac:dyDescent="0.25">
      <c r="A87" s="25" t="s">
        <v>1423</v>
      </c>
      <c r="B87" s="25" t="s">
        <v>2787</v>
      </c>
      <c r="C87" s="249">
        <v>0.99399104000000005</v>
      </c>
      <c r="D87" s="249" t="str">
        <f t="shared" si="0"/>
        <v>ND2</v>
      </c>
      <c r="E87" s="249" t="str">
        <f t="shared" si="1"/>
        <v>ND2</v>
      </c>
      <c r="F87" s="249" t="str">
        <f t="shared" si="2"/>
        <v>ND2</v>
      </c>
      <c r="G87" s="249">
        <f t="shared" si="3"/>
        <v>0.99399104000000005</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Hoffman, Tim</cp:lastModifiedBy>
  <cp:lastPrinted>2016-05-20T08:25:54Z</cp:lastPrinted>
  <dcterms:created xsi:type="dcterms:W3CDTF">2023-04-18T09:37:21Z</dcterms:created>
  <dcterms:modified xsi:type="dcterms:W3CDTF">2023-04-18T09:38:32Z</dcterms:modified>
</cp:coreProperties>
</file>