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mc:AlternateContent xmlns:mc="http://schemas.openxmlformats.org/markup-compatibility/2006">
    <mc:Choice Requires="x15">
      <x15ac:absPath xmlns:x15ac="http://schemas.microsoft.com/office/spreadsheetml/2010/11/ac" url="https://pgn4.sharepoint.com/sites/2022IRPWritingProject/Shared Documents/General/2023 Final IRP-CEP/FINAL Submitted CEP-IRP Errata/For PGE Web Update/"/>
    </mc:Choice>
  </mc:AlternateContent>
  <xr:revisionPtr revIDLastSave="0" documentId="8_{0D653F11-641C-4A2C-9AB2-C1DE55882690}" xr6:coauthVersionLast="47" xr6:coauthVersionMax="47" xr10:uidLastSave="{00000000-0000-0000-0000-000000000000}"/>
  <bookViews>
    <workbookView xWindow="-108" yWindow="-108" windowWidth="23256" windowHeight="12576" tabRatio="877" xr2:uid="{42A659C6-9E9F-4062-94F1-64260AEA7CD9}"/>
  </bookViews>
  <sheets>
    <sheet name="Intro" sheetId="13" r:id="rId1"/>
    <sheet name="Description" sheetId="11" r:id="rId2"/>
    <sheet name="Portfolios" sheetId="1" r:id="rId3"/>
    <sheet name="Annual Goals for Actions" sheetId="2" r:id="rId4"/>
    <sheet name="Annual GHG Impacts of Actions" sheetId="4" r:id="rId5"/>
    <sheet name="Annual CBI Impacts of Actions" sheetId="6" r:id="rId6"/>
    <sheet name="Portfolio Scoring" sheetId="7" r:id="rId7"/>
    <sheet name="Additional Transparency Items" sheetId="5" r:id="rId8"/>
    <sheet name="GHG Emissions" sheetId="3" r:id="rId9"/>
    <sheet name="Fossil fuel operations" sheetId="8" r:id="rId10"/>
    <sheet name="Annual costs" sheetId="9" r:id="rId11"/>
    <sheet name="RECs" sheetId="10" r:id="rId12"/>
  </sheets>
  <definedNames>
    <definedName name="_xlnm.Print_Area" localSheetId="5">'Annual CBI Impacts of Actions'!$A$1:$P$1004</definedName>
    <definedName name="_xlnm.Print_Area" localSheetId="10">'Annual costs'!$A$1:$K$1168</definedName>
    <definedName name="_xlnm.Print_Area" localSheetId="4">'Annual GHG Impacts of Actions'!$A$1:$J$1006</definedName>
    <definedName name="_xlnm.Print_Area" localSheetId="3">'Annual Goals for Actions'!$A$1:$O$1006</definedName>
    <definedName name="_xlnm.Print_Area" localSheetId="1">Description!$B$2:$S$34</definedName>
    <definedName name="_xlnm.Print_Area" localSheetId="9">'Fossil fuel operations'!$A$1:$Z$39</definedName>
    <definedName name="_xlnm.Print_Area" localSheetId="8">'GHG Emissions'!$A$1:$AP$55</definedName>
    <definedName name="_xlnm.Print_Area" localSheetId="0">Intro!$A$1:$C$28</definedName>
    <definedName name="_xlnm.Print_Area" localSheetId="6">'Portfolio Scoring'!$A$1:$O$50</definedName>
    <definedName name="_xlnm.Print_Area" localSheetId="2">Portfolios!$A$1:$D$47</definedName>
    <definedName name="_xlnm.Print_Area" localSheetId="11">RECs!$A$1:$G$37</definedName>
    <definedName name="_xlnm.Print_Titles" localSheetId="5">'Annual CBI Impacts of Actions'!$1:$3</definedName>
    <definedName name="_xlnm.Print_Titles" localSheetId="4">'Annual GHG Impacts of Actions'!$1:$5</definedName>
    <definedName name="_xlnm.Print_Titles" localSheetId="3">'Annual Goals for Actions'!$1:$3</definedName>
    <definedName name="RevDate">Intro!$C$25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2" l="1"/>
  <c r="C5" i="2" s="1"/>
  <c r="A9" i="2"/>
  <c r="A10" i="2" s="1"/>
  <c r="A11" i="2" s="1"/>
  <c r="A12" i="2" s="1"/>
  <c r="A13" i="2" s="1"/>
  <c r="A14" i="2" s="1"/>
  <c r="A15" i="2" s="1"/>
  <c r="A16" i="2" s="1"/>
  <c r="A17" i="2" s="1"/>
  <c r="A18" i="2" s="1"/>
  <c r="A19" i="2" s="1"/>
  <c r="A20" i="2" s="1"/>
  <c r="A21" i="2" s="1"/>
  <c r="A22" i="2" s="1"/>
  <c r="A23" i="2" s="1"/>
  <c r="A24" i="2" s="1"/>
  <c r="A25" i="2" s="1"/>
  <c r="A26" i="2" s="1"/>
  <c r="A27" i="2" s="1"/>
  <c r="A28" i="2" s="1"/>
  <c r="B32" i="2"/>
  <c r="C32" i="2" s="1"/>
  <c r="A35" i="2"/>
  <c r="A36" i="2" s="1"/>
  <c r="A37" i="2" s="1"/>
  <c r="A38" i="2" s="1"/>
  <c r="A39" i="2" s="1"/>
  <c r="A40" i="2" s="1"/>
  <c r="A41" i="2"/>
  <c r="A42" i="2" s="1"/>
  <c r="A43" i="2" s="1"/>
  <c r="A44" i="2" s="1"/>
  <c r="A45" i="2" s="1"/>
  <c r="A46" i="2" s="1"/>
  <c r="A47" i="2" s="1"/>
  <c r="A48" i="2" s="1"/>
  <c r="A49" i="2" s="1"/>
  <c r="A50" i="2" s="1"/>
  <c r="A51" i="2" s="1"/>
  <c r="A52" i="2" s="1"/>
  <c r="A53" i="2" s="1"/>
  <c r="A54" i="2" s="1"/>
  <c r="A57" i="2"/>
  <c r="A82" i="2" s="1"/>
  <c r="A211" i="9"/>
  <c r="D15" i="9"/>
  <c r="D1168" i="9"/>
  <c r="D1167" i="9"/>
  <c r="D1166" i="9"/>
  <c r="D1165" i="9"/>
  <c r="D1164" i="9"/>
  <c r="D1163" i="9"/>
  <c r="D1162" i="9"/>
  <c r="D1161" i="9"/>
  <c r="D1160" i="9"/>
  <c r="D1159" i="9"/>
  <c r="D1158" i="9"/>
  <c r="D1157" i="9"/>
  <c r="D1156" i="9"/>
  <c r="D1155" i="9"/>
  <c r="D1154" i="9"/>
  <c r="D1153" i="9"/>
  <c r="D1152" i="9"/>
  <c r="D1151" i="9"/>
  <c r="D1150" i="9"/>
  <c r="D1149" i="9"/>
  <c r="D1139" i="9"/>
  <c r="D1138" i="9"/>
  <c r="D1137" i="9"/>
  <c r="D1136" i="9"/>
  <c r="D1135" i="9"/>
  <c r="D1134" i="9"/>
  <c r="D1133" i="9"/>
  <c r="D1132" i="9"/>
  <c r="D1131" i="9"/>
  <c r="D1130" i="9"/>
  <c r="D1129" i="9"/>
  <c r="D1128" i="9"/>
  <c r="D1127" i="9"/>
  <c r="D1126" i="9"/>
  <c r="D1125" i="9"/>
  <c r="D1124" i="9"/>
  <c r="D1123" i="9"/>
  <c r="D1122" i="9"/>
  <c r="D1121" i="9"/>
  <c r="D1120" i="9"/>
  <c r="D1110" i="9"/>
  <c r="D1109" i="9"/>
  <c r="D1108" i="9"/>
  <c r="D1107" i="9"/>
  <c r="D1106" i="9"/>
  <c r="D1105" i="9"/>
  <c r="D1104" i="9"/>
  <c r="D1103" i="9"/>
  <c r="D1102" i="9"/>
  <c r="D1101" i="9"/>
  <c r="D1100" i="9"/>
  <c r="D1099" i="9"/>
  <c r="D1098" i="9"/>
  <c r="D1097" i="9"/>
  <c r="D1096" i="9"/>
  <c r="D1095" i="9"/>
  <c r="D1094" i="9"/>
  <c r="D1093" i="9"/>
  <c r="D1092" i="9"/>
  <c r="D1091" i="9"/>
  <c r="D1081" i="9"/>
  <c r="D1080" i="9"/>
  <c r="D1079" i="9"/>
  <c r="D1078" i="9"/>
  <c r="D1077" i="9"/>
  <c r="D1076" i="9"/>
  <c r="D1075" i="9"/>
  <c r="D1074" i="9"/>
  <c r="D1073" i="9"/>
  <c r="D1072" i="9"/>
  <c r="D1071" i="9"/>
  <c r="D1070" i="9"/>
  <c r="D1069" i="9"/>
  <c r="D1068" i="9"/>
  <c r="D1067" i="9"/>
  <c r="D1066" i="9"/>
  <c r="D1065" i="9"/>
  <c r="D1064" i="9"/>
  <c r="D1063" i="9"/>
  <c r="D1062" i="9"/>
  <c r="D1052" i="9"/>
  <c r="D1051" i="9"/>
  <c r="D1050" i="9"/>
  <c r="D1049" i="9"/>
  <c r="D1048" i="9"/>
  <c r="D1047" i="9"/>
  <c r="D1046" i="9"/>
  <c r="D1045" i="9"/>
  <c r="D1044" i="9"/>
  <c r="D1043" i="9"/>
  <c r="D1042" i="9"/>
  <c r="D1041" i="9"/>
  <c r="D1040" i="9"/>
  <c r="D1039" i="9"/>
  <c r="D1038" i="9"/>
  <c r="D1037" i="9"/>
  <c r="D1036" i="9"/>
  <c r="D1035" i="9"/>
  <c r="D1034" i="9"/>
  <c r="D1033" i="9"/>
  <c r="D1023" i="9"/>
  <c r="D1022" i="9"/>
  <c r="D1021" i="9"/>
  <c r="D1020" i="9"/>
  <c r="D1019" i="9"/>
  <c r="D1018" i="9"/>
  <c r="D1017" i="9"/>
  <c r="D1016" i="9"/>
  <c r="D1015" i="9"/>
  <c r="D1014" i="9"/>
  <c r="D1013" i="9"/>
  <c r="D1012" i="9"/>
  <c r="D1011" i="9"/>
  <c r="D1010" i="9"/>
  <c r="D1009" i="9"/>
  <c r="D1008" i="9"/>
  <c r="D1007" i="9"/>
  <c r="D1006" i="9"/>
  <c r="D1005" i="9"/>
  <c r="D1004" i="9"/>
  <c r="D994" i="9"/>
  <c r="D993" i="9"/>
  <c r="D992" i="9"/>
  <c r="D991" i="9"/>
  <c r="D990" i="9"/>
  <c r="D989" i="9"/>
  <c r="D988" i="9"/>
  <c r="D987" i="9"/>
  <c r="D986" i="9"/>
  <c r="D985" i="9"/>
  <c r="D984" i="9"/>
  <c r="D983" i="9"/>
  <c r="D982" i="9"/>
  <c r="D981" i="9"/>
  <c r="D980" i="9"/>
  <c r="D979" i="9"/>
  <c r="D978" i="9"/>
  <c r="D977" i="9"/>
  <c r="D976" i="9"/>
  <c r="D975" i="9"/>
  <c r="D965" i="9"/>
  <c r="D964" i="9"/>
  <c r="D963" i="9"/>
  <c r="D962" i="9"/>
  <c r="D961" i="9"/>
  <c r="D960" i="9"/>
  <c r="D959" i="9"/>
  <c r="D958" i="9"/>
  <c r="D957" i="9"/>
  <c r="D956" i="9"/>
  <c r="D955" i="9"/>
  <c r="D954" i="9"/>
  <c r="D953" i="9"/>
  <c r="D952" i="9"/>
  <c r="D951" i="9"/>
  <c r="D950" i="9"/>
  <c r="D949" i="9"/>
  <c r="D948" i="9"/>
  <c r="D947" i="9"/>
  <c r="D946" i="9"/>
  <c r="D936" i="9"/>
  <c r="D935" i="9"/>
  <c r="D934" i="9"/>
  <c r="D933" i="9"/>
  <c r="D932" i="9"/>
  <c r="D931" i="9"/>
  <c r="D930" i="9"/>
  <c r="D929" i="9"/>
  <c r="D928" i="9"/>
  <c r="D927" i="9"/>
  <c r="D926" i="9"/>
  <c r="D925" i="9"/>
  <c r="D924" i="9"/>
  <c r="D923" i="9"/>
  <c r="D922" i="9"/>
  <c r="D921" i="9"/>
  <c r="D920" i="9"/>
  <c r="D919" i="9"/>
  <c r="D918" i="9"/>
  <c r="D917" i="9"/>
  <c r="D907" i="9"/>
  <c r="D906" i="9"/>
  <c r="D905" i="9"/>
  <c r="D904" i="9"/>
  <c r="D903" i="9"/>
  <c r="D902" i="9"/>
  <c r="D901" i="9"/>
  <c r="D900" i="9"/>
  <c r="D899" i="9"/>
  <c r="D898" i="9"/>
  <c r="D897" i="9"/>
  <c r="D896" i="9"/>
  <c r="D895" i="9"/>
  <c r="D894" i="9"/>
  <c r="D893" i="9"/>
  <c r="D892" i="9"/>
  <c r="D891" i="9"/>
  <c r="D890" i="9"/>
  <c r="D889" i="9"/>
  <c r="D888" i="9"/>
  <c r="D878" i="9"/>
  <c r="D877" i="9"/>
  <c r="D876" i="9"/>
  <c r="D875" i="9"/>
  <c r="D874" i="9"/>
  <c r="D873" i="9"/>
  <c r="D872" i="9"/>
  <c r="D871" i="9"/>
  <c r="D870" i="9"/>
  <c r="D869" i="9"/>
  <c r="D868" i="9"/>
  <c r="D867" i="9"/>
  <c r="D866" i="9"/>
  <c r="D865" i="9"/>
  <c r="D864" i="9"/>
  <c r="D863" i="9"/>
  <c r="D862" i="9"/>
  <c r="D861" i="9"/>
  <c r="D860" i="9"/>
  <c r="D859" i="9"/>
  <c r="D849" i="9"/>
  <c r="D848" i="9"/>
  <c r="D847" i="9"/>
  <c r="D846" i="9"/>
  <c r="D845" i="9"/>
  <c r="D844" i="9"/>
  <c r="D843" i="9"/>
  <c r="D842" i="9"/>
  <c r="D841" i="9"/>
  <c r="D840" i="9"/>
  <c r="D839" i="9"/>
  <c r="D838" i="9"/>
  <c r="D837" i="9"/>
  <c r="D836" i="9"/>
  <c r="D835" i="9"/>
  <c r="D834" i="9"/>
  <c r="D833" i="9"/>
  <c r="D832" i="9"/>
  <c r="D831" i="9"/>
  <c r="D830" i="9"/>
  <c r="D820" i="9"/>
  <c r="D819" i="9"/>
  <c r="D818" i="9"/>
  <c r="D817" i="9"/>
  <c r="D816" i="9"/>
  <c r="D815" i="9"/>
  <c r="D814" i="9"/>
  <c r="D813" i="9"/>
  <c r="D812" i="9"/>
  <c r="D811" i="9"/>
  <c r="D810" i="9"/>
  <c r="D809" i="9"/>
  <c r="D808" i="9"/>
  <c r="D807" i="9"/>
  <c r="D806" i="9"/>
  <c r="D805" i="9"/>
  <c r="D804" i="9"/>
  <c r="D803" i="9"/>
  <c r="D802" i="9"/>
  <c r="D801" i="9"/>
  <c r="D791" i="9"/>
  <c r="D790" i="9"/>
  <c r="D789" i="9"/>
  <c r="D788" i="9"/>
  <c r="D787" i="9"/>
  <c r="D786" i="9"/>
  <c r="D785" i="9"/>
  <c r="D784" i="9"/>
  <c r="D783" i="9"/>
  <c r="D782" i="9"/>
  <c r="D781" i="9"/>
  <c r="D780" i="9"/>
  <c r="D779" i="9"/>
  <c r="D778" i="9"/>
  <c r="D777" i="9"/>
  <c r="D776" i="9"/>
  <c r="D775" i="9"/>
  <c r="D774" i="9"/>
  <c r="D773" i="9"/>
  <c r="D772" i="9"/>
  <c r="D762" i="9"/>
  <c r="D761" i="9"/>
  <c r="D760" i="9"/>
  <c r="D759" i="9"/>
  <c r="D758" i="9"/>
  <c r="D757" i="9"/>
  <c r="D756" i="9"/>
  <c r="D755" i="9"/>
  <c r="D754" i="9"/>
  <c r="D753" i="9"/>
  <c r="D752" i="9"/>
  <c r="D751" i="9"/>
  <c r="D750" i="9"/>
  <c r="D749" i="9"/>
  <c r="D748" i="9"/>
  <c r="D747" i="9"/>
  <c r="D746" i="9"/>
  <c r="D745" i="9"/>
  <c r="D744" i="9"/>
  <c r="D743" i="9"/>
  <c r="D733" i="9"/>
  <c r="D732" i="9"/>
  <c r="D731" i="9"/>
  <c r="D730" i="9"/>
  <c r="D729" i="9"/>
  <c r="D728" i="9"/>
  <c r="D727" i="9"/>
  <c r="D726" i="9"/>
  <c r="D725" i="9"/>
  <c r="D724" i="9"/>
  <c r="D723" i="9"/>
  <c r="D722" i="9"/>
  <c r="D721" i="9"/>
  <c r="D720" i="9"/>
  <c r="D719" i="9"/>
  <c r="D718" i="9"/>
  <c r="D717" i="9"/>
  <c r="D716" i="9"/>
  <c r="D715" i="9"/>
  <c r="D714" i="9"/>
  <c r="D704" i="9"/>
  <c r="D703" i="9"/>
  <c r="D702" i="9"/>
  <c r="D701" i="9"/>
  <c r="D700" i="9"/>
  <c r="D699" i="9"/>
  <c r="D698" i="9"/>
  <c r="D697" i="9"/>
  <c r="D696" i="9"/>
  <c r="D695" i="9"/>
  <c r="D694" i="9"/>
  <c r="D693" i="9"/>
  <c r="D692" i="9"/>
  <c r="D691" i="9"/>
  <c r="D690" i="9"/>
  <c r="D689" i="9"/>
  <c r="D688" i="9"/>
  <c r="D687" i="9"/>
  <c r="D686" i="9"/>
  <c r="D685" i="9"/>
  <c r="D675" i="9"/>
  <c r="D674" i="9"/>
  <c r="D673" i="9"/>
  <c r="D672" i="9"/>
  <c r="D671" i="9"/>
  <c r="D670" i="9"/>
  <c r="D669" i="9"/>
  <c r="D668" i="9"/>
  <c r="D667" i="9"/>
  <c r="D666" i="9"/>
  <c r="D665" i="9"/>
  <c r="D664" i="9"/>
  <c r="D663" i="9"/>
  <c r="D662" i="9"/>
  <c r="D661" i="9"/>
  <c r="D660" i="9"/>
  <c r="D659" i="9"/>
  <c r="D658" i="9"/>
  <c r="D657" i="9"/>
  <c r="D656" i="9"/>
  <c r="D646" i="9"/>
  <c r="D645" i="9"/>
  <c r="D644" i="9"/>
  <c r="D643" i="9"/>
  <c r="D642" i="9"/>
  <c r="D641" i="9"/>
  <c r="D640" i="9"/>
  <c r="D639" i="9"/>
  <c r="D638" i="9"/>
  <c r="D637" i="9"/>
  <c r="D636" i="9"/>
  <c r="D635" i="9"/>
  <c r="D634" i="9"/>
  <c r="D633" i="9"/>
  <c r="D632" i="9"/>
  <c r="D631" i="9"/>
  <c r="D630" i="9"/>
  <c r="D629" i="9"/>
  <c r="D628" i="9"/>
  <c r="D627" i="9"/>
  <c r="D617" i="9"/>
  <c r="D616" i="9"/>
  <c r="D615" i="9"/>
  <c r="D614" i="9"/>
  <c r="D613" i="9"/>
  <c r="D612" i="9"/>
  <c r="D611" i="9"/>
  <c r="D610" i="9"/>
  <c r="D609" i="9"/>
  <c r="D608" i="9"/>
  <c r="D607" i="9"/>
  <c r="D606" i="9"/>
  <c r="D605" i="9"/>
  <c r="D604" i="9"/>
  <c r="D603" i="9"/>
  <c r="D602" i="9"/>
  <c r="D601" i="9"/>
  <c r="D600" i="9"/>
  <c r="D599" i="9"/>
  <c r="D598" i="9"/>
  <c r="D588" i="9"/>
  <c r="D587" i="9"/>
  <c r="D586" i="9"/>
  <c r="D585" i="9"/>
  <c r="D584" i="9"/>
  <c r="D583" i="9"/>
  <c r="D582" i="9"/>
  <c r="D581" i="9"/>
  <c r="D580" i="9"/>
  <c r="D579" i="9"/>
  <c r="D578" i="9"/>
  <c r="D577" i="9"/>
  <c r="D576" i="9"/>
  <c r="D575" i="9"/>
  <c r="D574" i="9"/>
  <c r="D573" i="9"/>
  <c r="D572" i="9"/>
  <c r="D571" i="9"/>
  <c r="D570" i="9"/>
  <c r="D569" i="9"/>
  <c r="D559" i="9"/>
  <c r="D558" i="9"/>
  <c r="D557" i="9"/>
  <c r="D556" i="9"/>
  <c r="D555" i="9"/>
  <c r="D554" i="9"/>
  <c r="D553" i="9"/>
  <c r="D552" i="9"/>
  <c r="D551" i="9"/>
  <c r="D550" i="9"/>
  <c r="D549" i="9"/>
  <c r="D548" i="9"/>
  <c r="D547" i="9"/>
  <c r="D546" i="9"/>
  <c r="D545" i="9"/>
  <c r="D544" i="9"/>
  <c r="D543" i="9"/>
  <c r="D542" i="9"/>
  <c r="D541" i="9"/>
  <c r="D540" i="9"/>
  <c r="D530" i="9"/>
  <c r="D529" i="9"/>
  <c r="D528" i="9"/>
  <c r="D527" i="9"/>
  <c r="D526" i="9"/>
  <c r="D525" i="9"/>
  <c r="D524" i="9"/>
  <c r="D523" i="9"/>
  <c r="D522" i="9"/>
  <c r="D521" i="9"/>
  <c r="D520" i="9"/>
  <c r="D519" i="9"/>
  <c r="D518" i="9"/>
  <c r="D517" i="9"/>
  <c r="D516" i="9"/>
  <c r="D515" i="9"/>
  <c r="D514" i="9"/>
  <c r="D513" i="9"/>
  <c r="D512" i="9"/>
  <c r="D511" i="9"/>
  <c r="D501" i="9"/>
  <c r="D500" i="9"/>
  <c r="D499" i="9"/>
  <c r="D498" i="9"/>
  <c r="D497" i="9"/>
  <c r="D496" i="9"/>
  <c r="D495" i="9"/>
  <c r="D494" i="9"/>
  <c r="D493" i="9"/>
  <c r="D492" i="9"/>
  <c r="D491" i="9"/>
  <c r="D490" i="9"/>
  <c r="D489" i="9"/>
  <c r="D488" i="9"/>
  <c r="D487" i="9"/>
  <c r="D486" i="9"/>
  <c r="D485" i="9"/>
  <c r="D484" i="9"/>
  <c r="D483" i="9"/>
  <c r="D482" i="9"/>
  <c r="D472" i="9"/>
  <c r="D471" i="9"/>
  <c r="D470" i="9"/>
  <c r="D469" i="9"/>
  <c r="D468" i="9"/>
  <c r="D467" i="9"/>
  <c r="D466" i="9"/>
  <c r="D465" i="9"/>
  <c r="D464" i="9"/>
  <c r="D463" i="9"/>
  <c r="D462" i="9"/>
  <c r="D461" i="9"/>
  <c r="D460" i="9"/>
  <c r="D459" i="9"/>
  <c r="D458" i="9"/>
  <c r="D457" i="9"/>
  <c r="D456" i="9"/>
  <c r="D455" i="9"/>
  <c r="D454" i="9"/>
  <c r="D453" i="9"/>
  <c r="D443" i="9"/>
  <c r="D442" i="9"/>
  <c r="D441" i="9"/>
  <c r="D440" i="9"/>
  <c r="D439" i="9"/>
  <c r="D438" i="9"/>
  <c r="D437" i="9"/>
  <c r="D436" i="9"/>
  <c r="D435" i="9"/>
  <c r="D434" i="9"/>
  <c r="D433" i="9"/>
  <c r="D432" i="9"/>
  <c r="D431" i="9"/>
  <c r="D430" i="9"/>
  <c r="D429" i="9"/>
  <c r="D428" i="9"/>
  <c r="D427" i="9"/>
  <c r="D426" i="9"/>
  <c r="D425" i="9"/>
  <c r="D424" i="9"/>
  <c r="D414" i="9"/>
  <c r="D413" i="9"/>
  <c r="D412" i="9"/>
  <c r="D411" i="9"/>
  <c r="D410" i="9"/>
  <c r="D409" i="9"/>
  <c r="D408" i="9"/>
  <c r="D407" i="9"/>
  <c r="D406" i="9"/>
  <c r="D405" i="9"/>
  <c r="D404" i="9"/>
  <c r="D403" i="9"/>
  <c r="D402" i="9"/>
  <c r="D401" i="9"/>
  <c r="D400" i="9"/>
  <c r="D399" i="9"/>
  <c r="D398" i="9"/>
  <c r="D397" i="9"/>
  <c r="D396" i="9"/>
  <c r="D395" i="9"/>
  <c r="D385" i="9"/>
  <c r="D384" i="9"/>
  <c r="D383" i="9"/>
  <c r="D382" i="9"/>
  <c r="D381" i="9"/>
  <c r="D380" i="9"/>
  <c r="D379" i="9"/>
  <c r="D378" i="9"/>
  <c r="D377" i="9"/>
  <c r="D376" i="9"/>
  <c r="D375" i="9"/>
  <c r="D374" i="9"/>
  <c r="D373" i="9"/>
  <c r="D372" i="9"/>
  <c r="D371" i="9"/>
  <c r="D370" i="9"/>
  <c r="D369" i="9"/>
  <c r="D368" i="9"/>
  <c r="D367" i="9"/>
  <c r="D366" i="9"/>
  <c r="D356" i="9"/>
  <c r="D355" i="9"/>
  <c r="D354" i="9"/>
  <c r="D353" i="9"/>
  <c r="D352" i="9"/>
  <c r="D351" i="9"/>
  <c r="D350" i="9"/>
  <c r="D349" i="9"/>
  <c r="D348" i="9"/>
  <c r="D347" i="9"/>
  <c r="D346" i="9"/>
  <c r="D345" i="9"/>
  <c r="D344" i="9"/>
  <c r="D343" i="9"/>
  <c r="D342" i="9"/>
  <c r="D341" i="9"/>
  <c r="D340" i="9"/>
  <c r="D339" i="9"/>
  <c r="D338" i="9"/>
  <c r="D337" i="9"/>
  <c r="D327" i="9"/>
  <c r="D326" i="9"/>
  <c r="D325" i="9"/>
  <c r="D324" i="9"/>
  <c r="D323" i="9"/>
  <c r="D322" i="9"/>
  <c r="D321" i="9"/>
  <c r="D320" i="9"/>
  <c r="D319" i="9"/>
  <c r="D318" i="9"/>
  <c r="D317" i="9"/>
  <c r="D316" i="9"/>
  <c r="D315" i="9"/>
  <c r="D314" i="9"/>
  <c r="D313" i="9"/>
  <c r="D312" i="9"/>
  <c r="D311" i="9"/>
  <c r="D310" i="9"/>
  <c r="D309" i="9"/>
  <c r="D308" i="9"/>
  <c r="D298" i="9"/>
  <c r="D297" i="9"/>
  <c r="D296" i="9"/>
  <c r="D295" i="9"/>
  <c r="D294" i="9"/>
  <c r="D293" i="9"/>
  <c r="D292" i="9"/>
  <c r="D291" i="9"/>
  <c r="D290" i="9"/>
  <c r="D289" i="9"/>
  <c r="D288" i="9"/>
  <c r="D287" i="9"/>
  <c r="D286" i="9"/>
  <c r="D285" i="9"/>
  <c r="D284" i="9"/>
  <c r="D283" i="9"/>
  <c r="D282" i="9"/>
  <c r="D281" i="9"/>
  <c r="D280" i="9"/>
  <c r="D279" i="9"/>
  <c r="D269" i="9"/>
  <c r="D268" i="9"/>
  <c r="D267" i="9"/>
  <c r="D266" i="9"/>
  <c r="D265" i="9"/>
  <c r="D264" i="9"/>
  <c r="D263" i="9"/>
  <c r="D262" i="9"/>
  <c r="D261" i="9"/>
  <c r="D260" i="9"/>
  <c r="D259" i="9"/>
  <c r="D258" i="9"/>
  <c r="D257" i="9"/>
  <c r="D256" i="9"/>
  <c r="D255" i="9"/>
  <c r="D254" i="9"/>
  <c r="D253" i="9"/>
  <c r="D252" i="9"/>
  <c r="D251" i="9"/>
  <c r="D250" i="9"/>
  <c r="D240" i="9"/>
  <c r="D239" i="9"/>
  <c r="D238" i="9"/>
  <c r="D237" i="9"/>
  <c r="D236" i="9"/>
  <c r="D235" i="9"/>
  <c r="D234" i="9"/>
  <c r="D233" i="9"/>
  <c r="D232" i="9"/>
  <c r="D231" i="9"/>
  <c r="D230" i="9"/>
  <c r="D229" i="9"/>
  <c r="D228" i="9"/>
  <c r="D227" i="9"/>
  <c r="D226" i="9"/>
  <c r="D225" i="9"/>
  <c r="D224" i="9"/>
  <c r="D223" i="9"/>
  <c r="D222" i="9"/>
  <c r="D221" i="9"/>
  <c r="D211" i="9"/>
  <c r="D210" i="9"/>
  <c r="D209" i="9"/>
  <c r="D208" i="9"/>
  <c r="D207" i="9"/>
  <c r="D206" i="9"/>
  <c r="D205" i="9"/>
  <c r="D204" i="9"/>
  <c r="D203" i="9"/>
  <c r="D202" i="9"/>
  <c r="D201" i="9"/>
  <c r="D200" i="9"/>
  <c r="D199" i="9"/>
  <c r="D198" i="9"/>
  <c r="D197" i="9"/>
  <c r="D196" i="9"/>
  <c r="D195" i="9"/>
  <c r="D194" i="9"/>
  <c r="D193" i="9"/>
  <c r="D192" i="9"/>
  <c r="D182" i="9"/>
  <c r="D181" i="9"/>
  <c r="D180" i="9"/>
  <c r="D179" i="9"/>
  <c r="D178" i="9"/>
  <c r="D177" i="9"/>
  <c r="D176" i="9"/>
  <c r="D175" i="9"/>
  <c r="D174" i="9"/>
  <c r="D173" i="9"/>
  <c r="D172" i="9"/>
  <c r="D171" i="9"/>
  <c r="D170" i="9"/>
  <c r="D169" i="9"/>
  <c r="D168" i="9"/>
  <c r="D167" i="9"/>
  <c r="D166" i="9"/>
  <c r="D165" i="9"/>
  <c r="D164" i="9"/>
  <c r="D163" i="9"/>
  <c r="D153" i="9"/>
  <c r="D152" i="9"/>
  <c r="D151" i="9"/>
  <c r="D150" i="9"/>
  <c r="D149" i="9"/>
  <c r="D148" i="9"/>
  <c r="D147" i="9"/>
  <c r="D146" i="9"/>
  <c r="D145" i="9"/>
  <c r="D144" i="9"/>
  <c r="D143" i="9"/>
  <c r="D142" i="9"/>
  <c r="D141" i="9"/>
  <c r="D140" i="9"/>
  <c r="D139" i="9"/>
  <c r="D138" i="9"/>
  <c r="D137" i="9"/>
  <c r="D136" i="9"/>
  <c r="D135" i="9"/>
  <c r="D134" i="9"/>
  <c r="D124" i="9"/>
  <c r="D123" i="9"/>
  <c r="D122" i="9"/>
  <c r="D121" i="9"/>
  <c r="D120" i="9"/>
  <c r="D119" i="9"/>
  <c r="D118" i="9"/>
  <c r="D117" i="9"/>
  <c r="D116" i="9"/>
  <c r="D115" i="9"/>
  <c r="D114" i="9"/>
  <c r="D113" i="9"/>
  <c r="D112" i="9"/>
  <c r="D111" i="9"/>
  <c r="D110" i="9"/>
  <c r="D109" i="9"/>
  <c r="D108" i="9"/>
  <c r="D107" i="9"/>
  <c r="D106" i="9"/>
  <c r="D105" i="9"/>
  <c r="D95" i="9"/>
  <c r="D94" i="9"/>
  <c r="D93" i="9"/>
  <c r="D92" i="9"/>
  <c r="D91" i="9"/>
  <c r="D90" i="9"/>
  <c r="D89" i="9"/>
  <c r="D88" i="9"/>
  <c r="D87" i="9"/>
  <c r="D86" i="9"/>
  <c r="D85" i="9"/>
  <c r="D84" i="9"/>
  <c r="D83" i="9"/>
  <c r="D82" i="9"/>
  <c r="D81" i="9"/>
  <c r="D80" i="9"/>
  <c r="D79" i="9"/>
  <c r="D78" i="9"/>
  <c r="D77" i="9"/>
  <c r="D76" i="9"/>
  <c r="D66" i="9"/>
  <c r="D65" i="9"/>
  <c r="D64" i="9"/>
  <c r="D63" i="9"/>
  <c r="D62" i="9"/>
  <c r="D61" i="9"/>
  <c r="D60" i="9"/>
  <c r="D59" i="9"/>
  <c r="D58" i="9"/>
  <c r="D57" i="9"/>
  <c r="D56" i="9"/>
  <c r="D55" i="9"/>
  <c r="D54" i="9"/>
  <c r="D53" i="9"/>
  <c r="D52" i="9"/>
  <c r="D51" i="9"/>
  <c r="D50" i="9"/>
  <c r="D49" i="9"/>
  <c r="D48" i="9"/>
  <c r="D47" i="9"/>
  <c r="D34" i="9"/>
  <c r="D33" i="9"/>
  <c r="D32" i="9"/>
  <c r="D31" i="9"/>
  <c r="D30" i="9"/>
  <c r="D29" i="9"/>
  <c r="D28" i="9"/>
  <c r="D27" i="9"/>
  <c r="D26" i="9"/>
  <c r="D25" i="9"/>
  <c r="D24" i="9"/>
  <c r="D23" i="9"/>
  <c r="D22" i="9"/>
  <c r="D21" i="9"/>
  <c r="D20" i="9"/>
  <c r="D19" i="9"/>
  <c r="D18" i="9"/>
  <c r="D17" i="9"/>
  <c r="D16" i="9"/>
  <c r="A656" i="9"/>
  <c r="A657" i="9" s="1"/>
  <c r="A658" i="9" s="1"/>
  <c r="A659" i="9" s="1"/>
  <c r="A660" i="9" s="1"/>
  <c r="A661" i="9" s="1"/>
  <c r="A662" i="9" s="1"/>
  <c r="A663" i="9" s="1"/>
  <c r="A664" i="9" s="1"/>
  <c r="A665" i="9" s="1"/>
  <c r="A666" i="9" s="1"/>
  <c r="A667" i="9" s="1"/>
  <c r="A668" i="9" s="1"/>
  <c r="A669" i="9" s="1"/>
  <c r="A670" i="9" s="1"/>
  <c r="A671" i="9" s="1"/>
  <c r="A672" i="9" s="1"/>
  <c r="A673" i="9" s="1"/>
  <c r="A674" i="9" s="1"/>
  <c r="A675" i="9" s="1"/>
  <c r="A654" i="9"/>
  <c r="A653" i="9" s="1"/>
  <c r="A652" i="9" s="1"/>
  <c r="A651" i="9" s="1"/>
  <c r="A685" i="9"/>
  <c r="A686" i="9" s="1"/>
  <c r="A687" i="9" s="1"/>
  <c r="A688" i="9" s="1"/>
  <c r="A689" i="9" s="1"/>
  <c r="A690" i="9" s="1"/>
  <c r="A691" i="9" s="1"/>
  <c r="A692" i="9" s="1"/>
  <c r="A693" i="9" s="1"/>
  <c r="A694" i="9" s="1"/>
  <c r="A695" i="9" s="1"/>
  <c r="A696" i="9" s="1"/>
  <c r="A697" i="9" s="1"/>
  <c r="A698" i="9" s="1"/>
  <c r="A699" i="9" s="1"/>
  <c r="A700" i="9" s="1"/>
  <c r="A701" i="9" s="1"/>
  <c r="A702" i="9" s="1"/>
  <c r="A703" i="9" s="1"/>
  <c r="A704" i="9" s="1"/>
  <c r="A683" i="9"/>
  <c r="A682" i="9" s="1"/>
  <c r="A681" i="9" s="1"/>
  <c r="A680" i="9" s="1"/>
  <c r="A714" i="9"/>
  <c r="A715" i="9" s="1"/>
  <c r="A716" i="9" s="1"/>
  <c r="A717" i="9" s="1"/>
  <c r="A718" i="9" s="1"/>
  <c r="A719" i="9" s="1"/>
  <c r="A720" i="9" s="1"/>
  <c r="A721" i="9" s="1"/>
  <c r="A722" i="9" s="1"/>
  <c r="A723" i="9" s="1"/>
  <c r="A724" i="9" s="1"/>
  <c r="A725" i="9" s="1"/>
  <c r="A726" i="9" s="1"/>
  <c r="A727" i="9" s="1"/>
  <c r="A728" i="9" s="1"/>
  <c r="A729" i="9" s="1"/>
  <c r="A730" i="9" s="1"/>
  <c r="A731" i="9" s="1"/>
  <c r="A732" i="9" s="1"/>
  <c r="A733" i="9" s="1"/>
  <c r="A712" i="9"/>
  <c r="A711" i="9" s="1"/>
  <c r="A710" i="9" s="1"/>
  <c r="A709" i="9" s="1"/>
  <c r="A743" i="9"/>
  <c r="A744" i="9" s="1"/>
  <c r="A745" i="9" s="1"/>
  <c r="A746" i="9" s="1"/>
  <c r="A747" i="9" s="1"/>
  <c r="A748" i="9" s="1"/>
  <c r="A749" i="9" s="1"/>
  <c r="A750" i="9" s="1"/>
  <c r="A751" i="9" s="1"/>
  <c r="A752" i="9" s="1"/>
  <c r="A753" i="9" s="1"/>
  <c r="A754" i="9" s="1"/>
  <c r="A755" i="9" s="1"/>
  <c r="A756" i="9" s="1"/>
  <c r="A757" i="9" s="1"/>
  <c r="A758" i="9" s="1"/>
  <c r="A759" i="9" s="1"/>
  <c r="A760" i="9" s="1"/>
  <c r="A761" i="9" s="1"/>
  <c r="A762" i="9" s="1"/>
  <c r="A741" i="9"/>
  <c r="A740" i="9" s="1"/>
  <c r="A739" i="9" s="1"/>
  <c r="A738" i="9" s="1"/>
  <c r="A627" i="9"/>
  <c r="A628" i="9" s="1"/>
  <c r="A629" i="9" s="1"/>
  <c r="A630" i="9" s="1"/>
  <c r="A631" i="9" s="1"/>
  <c r="A632" i="9" s="1"/>
  <c r="A633" i="9" s="1"/>
  <c r="A634" i="9" s="1"/>
  <c r="A635" i="9" s="1"/>
  <c r="A636" i="9" s="1"/>
  <c r="A637" i="9" s="1"/>
  <c r="A638" i="9" s="1"/>
  <c r="A639" i="9" s="1"/>
  <c r="A640" i="9" s="1"/>
  <c r="A641" i="9" s="1"/>
  <c r="A642" i="9" s="1"/>
  <c r="A643" i="9" s="1"/>
  <c r="A644" i="9" s="1"/>
  <c r="A645" i="9" s="1"/>
  <c r="A646" i="9" s="1"/>
  <c r="A625" i="9"/>
  <c r="A624" i="9" s="1"/>
  <c r="A623" i="9" s="1"/>
  <c r="A622" i="9" s="1"/>
  <c r="A598" i="9"/>
  <c r="A599" i="9" s="1"/>
  <c r="A600" i="9" s="1"/>
  <c r="A601" i="9" s="1"/>
  <c r="A602" i="9" s="1"/>
  <c r="A603" i="9" s="1"/>
  <c r="A604" i="9" s="1"/>
  <c r="A605" i="9" s="1"/>
  <c r="A606" i="9" s="1"/>
  <c r="A607" i="9" s="1"/>
  <c r="A608" i="9" s="1"/>
  <c r="A609" i="9" s="1"/>
  <c r="A610" i="9" s="1"/>
  <c r="A611" i="9" s="1"/>
  <c r="A612" i="9" s="1"/>
  <c r="A613" i="9" s="1"/>
  <c r="A614" i="9" s="1"/>
  <c r="A615" i="9" s="1"/>
  <c r="A616" i="9" s="1"/>
  <c r="A617" i="9" s="1"/>
  <c r="A596" i="9"/>
  <c r="A595" i="9" s="1"/>
  <c r="A594" i="9" s="1"/>
  <c r="A593" i="9" s="1"/>
  <c r="A569" i="9"/>
  <c r="A570" i="9" s="1"/>
  <c r="A571" i="9" s="1"/>
  <c r="A572" i="9" s="1"/>
  <c r="A573" i="9" s="1"/>
  <c r="A574" i="9" s="1"/>
  <c r="A575" i="9" s="1"/>
  <c r="A576" i="9" s="1"/>
  <c r="A577" i="9" s="1"/>
  <c r="A578" i="9" s="1"/>
  <c r="A579" i="9" s="1"/>
  <c r="A580" i="9" s="1"/>
  <c r="A581" i="9" s="1"/>
  <c r="A582" i="9" s="1"/>
  <c r="A583" i="9" s="1"/>
  <c r="A584" i="9" s="1"/>
  <c r="A585" i="9" s="1"/>
  <c r="A586" i="9" s="1"/>
  <c r="A587" i="9" s="1"/>
  <c r="A588" i="9" s="1"/>
  <c r="A567" i="9"/>
  <c r="A566" i="9" s="1"/>
  <c r="A565" i="9" s="1"/>
  <c r="A564" i="9" s="1"/>
  <c r="A540" i="9"/>
  <c r="A541" i="9" s="1"/>
  <c r="A542" i="9" s="1"/>
  <c r="A543" i="9" s="1"/>
  <c r="A544" i="9" s="1"/>
  <c r="A545" i="9" s="1"/>
  <c r="A546" i="9" s="1"/>
  <c r="A547" i="9" s="1"/>
  <c r="A548" i="9" s="1"/>
  <c r="A549" i="9" s="1"/>
  <c r="A550" i="9" s="1"/>
  <c r="A551" i="9" s="1"/>
  <c r="A552" i="9" s="1"/>
  <c r="A553" i="9" s="1"/>
  <c r="A554" i="9" s="1"/>
  <c r="A555" i="9" s="1"/>
  <c r="A556" i="9" s="1"/>
  <c r="A557" i="9" s="1"/>
  <c r="A558" i="9" s="1"/>
  <c r="A559" i="9" s="1"/>
  <c r="A538" i="9"/>
  <c r="A537" i="9" s="1"/>
  <c r="A536" i="9" s="1"/>
  <c r="A535" i="9" s="1"/>
  <c r="A511" i="9"/>
  <c r="A512" i="9" s="1"/>
  <c r="A513" i="9" s="1"/>
  <c r="A514" i="9" s="1"/>
  <c r="A515" i="9" s="1"/>
  <c r="A516" i="9" s="1"/>
  <c r="A517" i="9" s="1"/>
  <c r="A518" i="9" s="1"/>
  <c r="A519" i="9" s="1"/>
  <c r="A520" i="9" s="1"/>
  <c r="A521" i="9" s="1"/>
  <c r="A522" i="9" s="1"/>
  <c r="A523" i="9" s="1"/>
  <c r="A524" i="9" s="1"/>
  <c r="A525" i="9" s="1"/>
  <c r="A526" i="9" s="1"/>
  <c r="A527" i="9" s="1"/>
  <c r="A528" i="9" s="1"/>
  <c r="A529" i="9" s="1"/>
  <c r="A530" i="9" s="1"/>
  <c r="A509" i="9"/>
  <c r="A508" i="9" s="1"/>
  <c r="A507" i="9" s="1"/>
  <c r="A506" i="9" s="1"/>
  <c r="A482" i="9"/>
  <c r="A483" i="9" s="1"/>
  <c r="A484" i="9" s="1"/>
  <c r="A485" i="9" s="1"/>
  <c r="A486" i="9" s="1"/>
  <c r="A487" i="9" s="1"/>
  <c r="A488" i="9" s="1"/>
  <c r="A489" i="9" s="1"/>
  <c r="A490" i="9" s="1"/>
  <c r="A491" i="9" s="1"/>
  <c r="A492" i="9" s="1"/>
  <c r="A493" i="9" s="1"/>
  <c r="A494" i="9" s="1"/>
  <c r="A495" i="9" s="1"/>
  <c r="A496" i="9" s="1"/>
  <c r="A497" i="9" s="1"/>
  <c r="A498" i="9" s="1"/>
  <c r="A499" i="9" s="1"/>
  <c r="A500" i="9" s="1"/>
  <c r="A501" i="9" s="1"/>
  <c r="A480" i="9"/>
  <c r="A479" i="9" s="1"/>
  <c r="A478" i="9" s="1"/>
  <c r="A477" i="9" s="1"/>
  <c r="A453" i="9"/>
  <c r="A454" i="9" s="1"/>
  <c r="A455" i="9" s="1"/>
  <c r="A456" i="9" s="1"/>
  <c r="A457" i="9" s="1"/>
  <c r="A458" i="9" s="1"/>
  <c r="A459" i="9" s="1"/>
  <c r="A460" i="9" s="1"/>
  <c r="A461" i="9" s="1"/>
  <c r="A462" i="9" s="1"/>
  <c r="A463" i="9" s="1"/>
  <c r="A464" i="9" s="1"/>
  <c r="A465" i="9" s="1"/>
  <c r="A466" i="9" s="1"/>
  <c r="A467" i="9" s="1"/>
  <c r="A468" i="9" s="1"/>
  <c r="A469" i="9" s="1"/>
  <c r="A470" i="9" s="1"/>
  <c r="A471" i="9" s="1"/>
  <c r="A472" i="9" s="1"/>
  <c r="A451" i="9"/>
  <c r="A450" i="9" s="1"/>
  <c r="A449" i="9" s="1"/>
  <c r="A448" i="9" s="1"/>
  <c r="A424" i="9"/>
  <c r="A425" i="9" s="1"/>
  <c r="A426" i="9" s="1"/>
  <c r="A427" i="9" s="1"/>
  <c r="A428" i="9" s="1"/>
  <c r="A429" i="9" s="1"/>
  <c r="A430" i="9" s="1"/>
  <c r="A431" i="9" s="1"/>
  <c r="A432" i="9" s="1"/>
  <c r="A433" i="9" s="1"/>
  <c r="A434" i="9" s="1"/>
  <c r="A435" i="9" s="1"/>
  <c r="A436" i="9" s="1"/>
  <c r="A437" i="9" s="1"/>
  <c r="A438" i="9" s="1"/>
  <c r="A439" i="9" s="1"/>
  <c r="A440" i="9" s="1"/>
  <c r="A441" i="9" s="1"/>
  <c r="A442" i="9" s="1"/>
  <c r="A443" i="9" s="1"/>
  <c r="A422" i="9"/>
  <c r="A421" i="9" s="1"/>
  <c r="A420" i="9" s="1"/>
  <c r="A419" i="9" s="1"/>
  <c r="A395" i="9"/>
  <c r="A396" i="9" s="1"/>
  <c r="A397" i="9" s="1"/>
  <c r="A398" i="9" s="1"/>
  <c r="A399" i="9" s="1"/>
  <c r="A400" i="9" s="1"/>
  <c r="A401" i="9" s="1"/>
  <c r="A402" i="9" s="1"/>
  <c r="A403" i="9" s="1"/>
  <c r="A404" i="9" s="1"/>
  <c r="A405" i="9" s="1"/>
  <c r="A406" i="9" s="1"/>
  <c r="A407" i="9" s="1"/>
  <c r="A408" i="9" s="1"/>
  <c r="A409" i="9" s="1"/>
  <c r="A410" i="9" s="1"/>
  <c r="A411" i="9" s="1"/>
  <c r="A412" i="9" s="1"/>
  <c r="A413" i="9" s="1"/>
  <c r="A414" i="9" s="1"/>
  <c r="A393" i="9"/>
  <c r="A392" i="9" s="1"/>
  <c r="A391" i="9" s="1"/>
  <c r="A390" i="9" s="1"/>
  <c r="A367" i="9"/>
  <c r="A368" i="9" s="1"/>
  <c r="A369" i="9" s="1"/>
  <c r="A370" i="9" s="1"/>
  <c r="A371" i="9" s="1"/>
  <c r="A372" i="9" s="1"/>
  <c r="A373" i="9" s="1"/>
  <c r="A374" i="9" s="1"/>
  <c r="A375" i="9" s="1"/>
  <c r="A376" i="9" s="1"/>
  <c r="A377" i="9" s="1"/>
  <c r="A378" i="9" s="1"/>
  <c r="A379" i="9" s="1"/>
  <c r="A380" i="9" s="1"/>
  <c r="A381" i="9" s="1"/>
  <c r="A382" i="9" s="1"/>
  <c r="A383" i="9" s="1"/>
  <c r="A384" i="9" s="1"/>
  <c r="A385" i="9" s="1"/>
  <c r="A366" i="9"/>
  <c r="A364" i="9"/>
  <c r="A363" i="9" s="1"/>
  <c r="A362" i="9" s="1"/>
  <c r="A361" i="9" s="1"/>
  <c r="A337" i="9"/>
  <c r="A338" i="9" s="1"/>
  <c r="A339" i="9" s="1"/>
  <c r="A340" i="9" s="1"/>
  <c r="A341" i="9" s="1"/>
  <c r="A342" i="9" s="1"/>
  <c r="A343" i="9" s="1"/>
  <c r="A344" i="9" s="1"/>
  <c r="A345" i="9" s="1"/>
  <c r="A346" i="9" s="1"/>
  <c r="A347" i="9" s="1"/>
  <c r="A348" i="9" s="1"/>
  <c r="A349" i="9" s="1"/>
  <c r="A350" i="9" s="1"/>
  <c r="A351" i="9" s="1"/>
  <c r="A352" i="9" s="1"/>
  <c r="A353" i="9" s="1"/>
  <c r="A354" i="9" s="1"/>
  <c r="A355" i="9" s="1"/>
  <c r="A356" i="9" s="1"/>
  <c r="A335" i="9"/>
  <c r="A334" i="9" s="1"/>
  <c r="A333" i="9" s="1"/>
  <c r="A332" i="9" s="1"/>
  <c r="A308" i="9"/>
  <c r="A309" i="9" s="1"/>
  <c r="A310" i="9" s="1"/>
  <c r="A311" i="9" s="1"/>
  <c r="A312" i="9" s="1"/>
  <c r="A313" i="9" s="1"/>
  <c r="A314" i="9" s="1"/>
  <c r="A315" i="9" s="1"/>
  <c r="A316" i="9" s="1"/>
  <c r="A317" i="9" s="1"/>
  <c r="A318" i="9" s="1"/>
  <c r="A319" i="9" s="1"/>
  <c r="A320" i="9" s="1"/>
  <c r="A321" i="9" s="1"/>
  <c r="A322" i="9" s="1"/>
  <c r="A323" i="9" s="1"/>
  <c r="A324" i="9" s="1"/>
  <c r="A325" i="9" s="1"/>
  <c r="A326" i="9" s="1"/>
  <c r="A327" i="9" s="1"/>
  <c r="A306" i="9"/>
  <c r="A305" i="9" s="1"/>
  <c r="A304" i="9" s="1"/>
  <c r="A303" i="9" s="1"/>
  <c r="A279" i="9"/>
  <c r="A280" i="9" s="1"/>
  <c r="A281" i="9" s="1"/>
  <c r="A282" i="9" s="1"/>
  <c r="A283" i="9" s="1"/>
  <c r="A284" i="9" s="1"/>
  <c r="A285" i="9" s="1"/>
  <c r="A286" i="9" s="1"/>
  <c r="A287" i="9" s="1"/>
  <c r="A288" i="9" s="1"/>
  <c r="A289" i="9" s="1"/>
  <c r="A290" i="9" s="1"/>
  <c r="A291" i="9" s="1"/>
  <c r="A292" i="9" s="1"/>
  <c r="A293" i="9" s="1"/>
  <c r="A294" i="9" s="1"/>
  <c r="A295" i="9" s="1"/>
  <c r="A296" i="9" s="1"/>
  <c r="A297" i="9" s="1"/>
  <c r="A298" i="9" s="1"/>
  <c r="A277" i="9"/>
  <c r="A276" i="9" s="1"/>
  <c r="A275" i="9" s="1"/>
  <c r="A274" i="9" s="1"/>
  <c r="A1149" i="9"/>
  <c r="A1150" i="9" s="1"/>
  <c r="A1151" i="9" s="1"/>
  <c r="A1152" i="9" s="1"/>
  <c r="A1153" i="9" s="1"/>
  <c r="A1154" i="9" s="1"/>
  <c r="A1155" i="9" s="1"/>
  <c r="A1156" i="9" s="1"/>
  <c r="A1157" i="9" s="1"/>
  <c r="A1158" i="9" s="1"/>
  <c r="A1159" i="9" s="1"/>
  <c r="A1160" i="9" s="1"/>
  <c r="A1161" i="9" s="1"/>
  <c r="A1162" i="9" s="1"/>
  <c r="A1163" i="9" s="1"/>
  <c r="A1164" i="9" s="1"/>
  <c r="A1165" i="9" s="1"/>
  <c r="A1166" i="9" s="1"/>
  <c r="A1167" i="9" s="1"/>
  <c r="A1168" i="9" s="1"/>
  <c r="A1147" i="9"/>
  <c r="A1146" i="9" s="1"/>
  <c r="A1145" i="9" s="1"/>
  <c r="A1144" i="9" s="1"/>
  <c r="A1120" i="9"/>
  <c r="A1121" i="9" s="1"/>
  <c r="A1122" i="9" s="1"/>
  <c r="A1123" i="9" s="1"/>
  <c r="A1124" i="9" s="1"/>
  <c r="A1125" i="9" s="1"/>
  <c r="A1126" i="9" s="1"/>
  <c r="A1127" i="9" s="1"/>
  <c r="A1128" i="9" s="1"/>
  <c r="A1129" i="9" s="1"/>
  <c r="A1130" i="9" s="1"/>
  <c r="A1131" i="9" s="1"/>
  <c r="A1132" i="9" s="1"/>
  <c r="A1133" i="9" s="1"/>
  <c r="A1134" i="9" s="1"/>
  <c r="A1135" i="9" s="1"/>
  <c r="A1136" i="9" s="1"/>
  <c r="A1137" i="9" s="1"/>
  <c r="A1138" i="9" s="1"/>
  <c r="A1139" i="9" s="1"/>
  <c r="A1118" i="9"/>
  <c r="A1117" i="9"/>
  <c r="A1116" i="9" s="1"/>
  <c r="A1115" i="9" s="1"/>
  <c r="A1091" i="9"/>
  <c r="A1092" i="9" s="1"/>
  <c r="A1093" i="9" s="1"/>
  <c r="A1094" i="9" s="1"/>
  <c r="A1095" i="9" s="1"/>
  <c r="A1096" i="9" s="1"/>
  <c r="A1097" i="9" s="1"/>
  <c r="A1098" i="9" s="1"/>
  <c r="A1099" i="9" s="1"/>
  <c r="A1100" i="9" s="1"/>
  <c r="A1101" i="9" s="1"/>
  <c r="A1102" i="9" s="1"/>
  <c r="A1103" i="9" s="1"/>
  <c r="A1104" i="9" s="1"/>
  <c r="A1105" i="9" s="1"/>
  <c r="A1106" i="9" s="1"/>
  <c r="A1107" i="9" s="1"/>
  <c r="A1108" i="9" s="1"/>
  <c r="A1109" i="9" s="1"/>
  <c r="A1110" i="9" s="1"/>
  <c r="A1089" i="9"/>
  <c r="A1088" i="9" s="1"/>
  <c r="A1087" i="9" s="1"/>
  <c r="A1086" i="9" s="1"/>
  <c r="A1062" i="9"/>
  <c r="A1063" i="9" s="1"/>
  <c r="A1064" i="9" s="1"/>
  <c r="A1065" i="9" s="1"/>
  <c r="A1066" i="9" s="1"/>
  <c r="A1067" i="9" s="1"/>
  <c r="A1068" i="9" s="1"/>
  <c r="A1069" i="9" s="1"/>
  <c r="A1070" i="9" s="1"/>
  <c r="A1071" i="9" s="1"/>
  <c r="A1072" i="9" s="1"/>
  <c r="A1073" i="9" s="1"/>
  <c r="A1074" i="9" s="1"/>
  <c r="A1075" i="9" s="1"/>
  <c r="A1076" i="9" s="1"/>
  <c r="A1077" i="9" s="1"/>
  <c r="A1078" i="9" s="1"/>
  <c r="A1079" i="9" s="1"/>
  <c r="A1080" i="9" s="1"/>
  <c r="A1081" i="9" s="1"/>
  <c r="A1060" i="9"/>
  <c r="A1059" i="9" s="1"/>
  <c r="A1058" i="9" s="1"/>
  <c r="A1057" i="9" s="1"/>
  <c r="A1033" i="9"/>
  <c r="A1034" i="9" s="1"/>
  <c r="A1035" i="9" s="1"/>
  <c r="A1036" i="9" s="1"/>
  <c r="A1037" i="9" s="1"/>
  <c r="A1038" i="9" s="1"/>
  <c r="A1039" i="9" s="1"/>
  <c r="A1040" i="9" s="1"/>
  <c r="A1041" i="9" s="1"/>
  <c r="A1042" i="9" s="1"/>
  <c r="A1043" i="9" s="1"/>
  <c r="A1044" i="9" s="1"/>
  <c r="A1045" i="9" s="1"/>
  <c r="A1046" i="9" s="1"/>
  <c r="A1047" i="9" s="1"/>
  <c r="A1048" i="9" s="1"/>
  <c r="A1049" i="9" s="1"/>
  <c r="A1050" i="9" s="1"/>
  <c r="A1051" i="9" s="1"/>
  <c r="A1052" i="9" s="1"/>
  <c r="A1031" i="9"/>
  <c r="A1030" i="9" s="1"/>
  <c r="A1029" i="9" s="1"/>
  <c r="A1028" i="9" s="1"/>
  <c r="A1004" i="9"/>
  <c r="A1005" i="9" s="1"/>
  <c r="A1006" i="9" s="1"/>
  <c r="A1007" i="9" s="1"/>
  <c r="A1008" i="9" s="1"/>
  <c r="A1009" i="9" s="1"/>
  <c r="A1010" i="9" s="1"/>
  <c r="A1011" i="9" s="1"/>
  <c r="A1012" i="9" s="1"/>
  <c r="A1013" i="9" s="1"/>
  <c r="A1014" i="9" s="1"/>
  <c r="A1015" i="9" s="1"/>
  <c r="A1016" i="9" s="1"/>
  <c r="A1017" i="9" s="1"/>
  <c r="A1018" i="9" s="1"/>
  <c r="A1019" i="9" s="1"/>
  <c r="A1020" i="9" s="1"/>
  <c r="A1021" i="9" s="1"/>
  <c r="A1022" i="9" s="1"/>
  <c r="A1023" i="9" s="1"/>
  <c r="A1002" i="9"/>
  <c r="A1001" i="9" s="1"/>
  <c r="A1000" i="9" s="1"/>
  <c r="A999" i="9" s="1"/>
  <c r="A975" i="9"/>
  <c r="A976" i="9" s="1"/>
  <c r="A977" i="9" s="1"/>
  <c r="A978" i="9" s="1"/>
  <c r="A979" i="9" s="1"/>
  <c r="A980" i="9" s="1"/>
  <c r="A981" i="9" s="1"/>
  <c r="A982" i="9" s="1"/>
  <c r="A983" i="9" s="1"/>
  <c r="A984" i="9" s="1"/>
  <c r="A985" i="9" s="1"/>
  <c r="A986" i="9" s="1"/>
  <c r="A987" i="9" s="1"/>
  <c r="A988" i="9" s="1"/>
  <c r="A989" i="9" s="1"/>
  <c r="A990" i="9" s="1"/>
  <c r="A991" i="9" s="1"/>
  <c r="A992" i="9" s="1"/>
  <c r="A993" i="9" s="1"/>
  <c r="A994" i="9" s="1"/>
  <c r="A973" i="9"/>
  <c r="A972" i="9"/>
  <c r="A971" i="9" s="1"/>
  <c r="A970" i="9" s="1"/>
  <c r="A946" i="9"/>
  <c r="A947" i="9" s="1"/>
  <c r="A948" i="9" s="1"/>
  <c r="A949" i="9" s="1"/>
  <c r="A950" i="9" s="1"/>
  <c r="A951" i="9" s="1"/>
  <c r="A952" i="9" s="1"/>
  <c r="A953" i="9" s="1"/>
  <c r="A954" i="9" s="1"/>
  <c r="A955" i="9" s="1"/>
  <c r="A956" i="9" s="1"/>
  <c r="A957" i="9" s="1"/>
  <c r="A958" i="9" s="1"/>
  <c r="A959" i="9" s="1"/>
  <c r="A960" i="9" s="1"/>
  <c r="A961" i="9" s="1"/>
  <c r="A962" i="9" s="1"/>
  <c r="A963" i="9" s="1"/>
  <c r="A964" i="9" s="1"/>
  <c r="A965" i="9" s="1"/>
  <c r="A944" i="9"/>
  <c r="A943" i="9" s="1"/>
  <c r="A942" i="9" s="1"/>
  <c r="A941" i="9" s="1"/>
  <c r="A917" i="9"/>
  <c r="A918" i="9" s="1"/>
  <c r="A919" i="9" s="1"/>
  <c r="A920" i="9" s="1"/>
  <c r="A921" i="9" s="1"/>
  <c r="A922" i="9" s="1"/>
  <c r="A923" i="9" s="1"/>
  <c r="A924" i="9" s="1"/>
  <c r="A925" i="9" s="1"/>
  <c r="A926" i="9" s="1"/>
  <c r="A927" i="9" s="1"/>
  <c r="A928" i="9" s="1"/>
  <c r="A929" i="9" s="1"/>
  <c r="A930" i="9" s="1"/>
  <c r="A931" i="9" s="1"/>
  <c r="A932" i="9" s="1"/>
  <c r="A933" i="9" s="1"/>
  <c r="A934" i="9" s="1"/>
  <c r="A935" i="9" s="1"/>
  <c r="A936" i="9" s="1"/>
  <c r="A915" i="9"/>
  <c r="A914" i="9" s="1"/>
  <c r="A913" i="9" s="1"/>
  <c r="A912" i="9" s="1"/>
  <c r="A888" i="9"/>
  <c r="A889" i="9" s="1"/>
  <c r="A890" i="9" s="1"/>
  <c r="A891" i="9" s="1"/>
  <c r="A892" i="9" s="1"/>
  <c r="A893" i="9" s="1"/>
  <c r="A894" i="9" s="1"/>
  <c r="A895" i="9" s="1"/>
  <c r="A896" i="9" s="1"/>
  <c r="A897" i="9" s="1"/>
  <c r="A898" i="9" s="1"/>
  <c r="A899" i="9" s="1"/>
  <c r="A900" i="9" s="1"/>
  <c r="A901" i="9" s="1"/>
  <c r="A902" i="9" s="1"/>
  <c r="A903" i="9" s="1"/>
  <c r="A904" i="9" s="1"/>
  <c r="A905" i="9" s="1"/>
  <c r="A906" i="9" s="1"/>
  <c r="A907" i="9" s="1"/>
  <c r="A886" i="9"/>
  <c r="A885" i="9" s="1"/>
  <c r="A884" i="9" s="1"/>
  <c r="A883" i="9" s="1"/>
  <c r="A107" i="2" l="1"/>
  <c r="B82" i="2"/>
  <c r="C82" i="2" s="1"/>
  <c r="A60" i="2"/>
  <c r="B57" i="2"/>
  <c r="C57" i="2" s="1"/>
  <c r="A68" i="4"/>
  <c r="A61" i="2" l="1"/>
  <c r="A62" i="2" s="1"/>
  <c r="A63" i="2" s="1"/>
  <c r="A64" i="2" s="1"/>
  <c r="A65" i="2" s="1"/>
  <c r="A66" i="2" s="1"/>
  <c r="A67" i="2" s="1"/>
  <c r="A68" i="2" s="1"/>
  <c r="A69" i="2" s="1"/>
  <c r="A70" i="2" s="1"/>
  <c r="A71" i="2" s="1"/>
  <c r="A72" i="2" s="1"/>
  <c r="A73" i="2" s="1"/>
  <c r="A74" i="2" s="1"/>
  <c r="A75" i="2" s="1"/>
  <c r="A76" i="2" s="1"/>
  <c r="A77" i="2" s="1"/>
  <c r="A78" i="2" s="1"/>
  <c r="A79" i="2" s="1"/>
  <c r="A85" i="2"/>
  <c r="A132" i="2"/>
  <c r="B107" i="2"/>
  <c r="C107" i="2" s="1"/>
  <c r="A985" i="6"/>
  <c r="A986" i="6" s="1"/>
  <c r="A987" i="6" s="1"/>
  <c r="A988" i="6" s="1"/>
  <c r="A989" i="6" s="1"/>
  <c r="A990" i="6" s="1"/>
  <c r="A991" i="6" s="1"/>
  <c r="A992" i="6" s="1"/>
  <c r="A993" i="6" s="1"/>
  <c r="A994" i="6" s="1"/>
  <c r="A995" i="6" s="1"/>
  <c r="A996" i="6" s="1"/>
  <c r="A997" i="6" s="1"/>
  <c r="A998" i="6" s="1"/>
  <c r="A999" i="6" s="1"/>
  <c r="A1000" i="6" s="1"/>
  <c r="A1001" i="6" s="1"/>
  <c r="A1002" i="6" s="1"/>
  <c r="A1003" i="6" s="1"/>
  <c r="A1004" i="6" s="1"/>
  <c r="A981" i="6"/>
  <c r="B981" i="6" s="1"/>
  <c r="A960" i="6"/>
  <c r="A961" i="6" s="1"/>
  <c r="A962" i="6" s="1"/>
  <c r="A963" i="6" s="1"/>
  <c r="A964" i="6" s="1"/>
  <c r="A965" i="6" s="1"/>
  <c r="A966" i="6" s="1"/>
  <c r="A967" i="6" s="1"/>
  <c r="A968" i="6" s="1"/>
  <c r="A969" i="6" s="1"/>
  <c r="A970" i="6" s="1"/>
  <c r="A971" i="6" s="1"/>
  <c r="A972" i="6" s="1"/>
  <c r="A973" i="6" s="1"/>
  <c r="A974" i="6" s="1"/>
  <c r="A975" i="6" s="1"/>
  <c r="A976" i="6" s="1"/>
  <c r="A977" i="6" s="1"/>
  <c r="A978" i="6" s="1"/>
  <c r="A979" i="6" s="1"/>
  <c r="A956" i="6"/>
  <c r="B956" i="6" s="1"/>
  <c r="A935" i="6"/>
  <c r="A936" i="6" s="1"/>
  <c r="A937" i="6" s="1"/>
  <c r="A938" i="6" s="1"/>
  <c r="A939" i="6" s="1"/>
  <c r="A940" i="6" s="1"/>
  <c r="A941" i="6" s="1"/>
  <c r="A942" i="6" s="1"/>
  <c r="A943" i="6" s="1"/>
  <c r="A944" i="6" s="1"/>
  <c r="A945" i="6" s="1"/>
  <c r="A946" i="6" s="1"/>
  <c r="A947" i="6" s="1"/>
  <c r="A948" i="6" s="1"/>
  <c r="A949" i="6" s="1"/>
  <c r="A950" i="6" s="1"/>
  <c r="A951" i="6" s="1"/>
  <c r="A952" i="6" s="1"/>
  <c r="A953" i="6" s="1"/>
  <c r="A954" i="6" s="1"/>
  <c r="A931" i="6"/>
  <c r="B931" i="6" s="1"/>
  <c r="A910" i="6"/>
  <c r="A911" i="6" s="1"/>
  <c r="A912" i="6" s="1"/>
  <c r="A913" i="6" s="1"/>
  <c r="A914" i="6" s="1"/>
  <c r="A915" i="6" s="1"/>
  <c r="A916" i="6" s="1"/>
  <c r="A917" i="6" s="1"/>
  <c r="A918" i="6" s="1"/>
  <c r="A919" i="6" s="1"/>
  <c r="A920" i="6" s="1"/>
  <c r="A921" i="6" s="1"/>
  <c r="A922" i="6" s="1"/>
  <c r="A923" i="6" s="1"/>
  <c r="A924" i="6" s="1"/>
  <c r="A925" i="6" s="1"/>
  <c r="A926" i="6" s="1"/>
  <c r="A927" i="6" s="1"/>
  <c r="A928" i="6" s="1"/>
  <c r="A929" i="6" s="1"/>
  <c r="A906" i="6"/>
  <c r="B906" i="6" s="1"/>
  <c r="A885" i="6"/>
  <c r="A886" i="6" s="1"/>
  <c r="A887" i="6" s="1"/>
  <c r="A888" i="6" s="1"/>
  <c r="A889" i="6" s="1"/>
  <c r="A890" i="6" s="1"/>
  <c r="A891" i="6" s="1"/>
  <c r="A892" i="6" s="1"/>
  <c r="A893" i="6" s="1"/>
  <c r="A894" i="6" s="1"/>
  <c r="A895" i="6" s="1"/>
  <c r="A896" i="6" s="1"/>
  <c r="A897" i="6" s="1"/>
  <c r="A898" i="6" s="1"/>
  <c r="A899" i="6" s="1"/>
  <c r="A900" i="6" s="1"/>
  <c r="A901" i="6" s="1"/>
  <c r="A902" i="6" s="1"/>
  <c r="A903" i="6" s="1"/>
  <c r="A904" i="6" s="1"/>
  <c r="A881" i="6"/>
  <c r="B881" i="6" s="1"/>
  <c r="A860" i="6"/>
  <c r="A861" i="6" s="1"/>
  <c r="A862" i="6" s="1"/>
  <c r="A863" i="6" s="1"/>
  <c r="A864" i="6" s="1"/>
  <c r="A865" i="6" s="1"/>
  <c r="A866" i="6" s="1"/>
  <c r="A867" i="6" s="1"/>
  <c r="A868" i="6" s="1"/>
  <c r="A869" i="6" s="1"/>
  <c r="A870" i="6" s="1"/>
  <c r="A871" i="6" s="1"/>
  <c r="A872" i="6" s="1"/>
  <c r="A873" i="6" s="1"/>
  <c r="A874" i="6" s="1"/>
  <c r="A875" i="6" s="1"/>
  <c r="A876" i="6" s="1"/>
  <c r="A877" i="6" s="1"/>
  <c r="A878" i="6" s="1"/>
  <c r="A879" i="6" s="1"/>
  <c r="B856" i="6"/>
  <c r="A856" i="6"/>
  <c r="A835" i="6"/>
  <c r="A836" i="6" s="1"/>
  <c r="A837" i="6" s="1"/>
  <c r="A838" i="6" s="1"/>
  <c r="A839" i="6" s="1"/>
  <c r="A840" i="6" s="1"/>
  <c r="A841" i="6" s="1"/>
  <c r="A842" i="6" s="1"/>
  <c r="A843" i="6" s="1"/>
  <c r="A844" i="6" s="1"/>
  <c r="A845" i="6" s="1"/>
  <c r="A846" i="6" s="1"/>
  <c r="A847" i="6" s="1"/>
  <c r="A848" i="6" s="1"/>
  <c r="A849" i="6" s="1"/>
  <c r="A850" i="6" s="1"/>
  <c r="A851" i="6" s="1"/>
  <c r="A852" i="6" s="1"/>
  <c r="A853" i="6" s="1"/>
  <c r="A854" i="6" s="1"/>
  <c r="A831" i="6"/>
  <c r="B831" i="6" s="1"/>
  <c r="A811" i="6"/>
  <c r="A812" i="6" s="1"/>
  <c r="A813" i="6" s="1"/>
  <c r="A814" i="6" s="1"/>
  <c r="A815" i="6" s="1"/>
  <c r="A816" i="6" s="1"/>
  <c r="A817" i="6" s="1"/>
  <c r="A818" i="6" s="1"/>
  <c r="A819" i="6" s="1"/>
  <c r="A820" i="6" s="1"/>
  <c r="A821" i="6" s="1"/>
  <c r="A822" i="6" s="1"/>
  <c r="A823" i="6" s="1"/>
  <c r="A824" i="6" s="1"/>
  <c r="A825" i="6" s="1"/>
  <c r="A826" i="6" s="1"/>
  <c r="A827" i="6" s="1"/>
  <c r="A828" i="6" s="1"/>
  <c r="A829" i="6" s="1"/>
  <c r="A810" i="6"/>
  <c r="A806" i="6"/>
  <c r="B806" i="6" s="1"/>
  <c r="A785" i="6"/>
  <c r="A786" i="6" s="1"/>
  <c r="A787" i="6" s="1"/>
  <c r="A788" i="6" s="1"/>
  <c r="A789" i="6" s="1"/>
  <c r="A790" i="6" s="1"/>
  <c r="A791" i="6" s="1"/>
  <c r="A792" i="6" s="1"/>
  <c r="A793" i="6" s="1"/>
  <c r="A794" i="6" s="1"/>
  <c r="A795" i="6" s="1"/>
  <c r="A796" i="6" s="1"/>
  <c r="A797" i="6" s="1"/>
  <c r="A798" i="6" s="1"/>
  <c r="A799" i="6" s="1"/>
  <c r="A800" i="6" s="1"/>
  <c r="A801" i="6" s="1"/>
  <c r="A802" i="6" s="1"/>
  <c r="A803" i="6" s="1"/>
  <c r="A804" i="6" s="1"/>
  <c r="A781" i="6"/>
  <c r="B781" i="6" s="1"/>
  <c r="A760" i="6"/>
  <c r="A761" i="6" s="1"/>
  <c r="A762" i="6" s="1"/>
  <c r="A763" i="6" s="1"/>
  <c r="A764" i="6" s="1"/>
  <c r="A765" i="6" s="1"/>
  <c r="A766" i="6" s="1"/>
  <c r="A767" i="6" s="1"/>
  <c r="A768" i="6" s="1"/>
  <c r="A769" i="6" s="1"/>
  <c r="A770" i="6" s="1"/>
  <c r="A771" i="6" s="1"/>
  <c r="A772" i="6" s="1"/>
  <c r="A773" i="6" s="1"/>
  <c r="A774" i="6" s="1"/>
  <c r="A775" i="6" s="1"/>
  <c r="A776" i="6" s="1"/>
  <c r="A777" i="6" s="1"/>
  <c r="A778" i="6" s="1"/>
  <c r="A779" i="6" s="1"/>
  <c r="A756" i="6"/>
  <c r="B756" i="6" s="1"/>
  <c r="A735" i="6"/>
  <c r="A736" i="6" s="1"/>
  <c r="A737" i="6" s="1"/>
  <c r="A738" i="6" s="1"/>
  <c r="A739" i="6" s="1"/>
  <c r="A740" i="6" s="1"/>
  <c r="A741" i="6" s="1"/>
  <c r="A742" i="6" s="1"/>
  <c r="A743" i="6" s="1"/>
  <c r="A744" i="6" s="1"/>
  <c r="A745" i="6" s="1"/>
  <c r="A746" i="6" s="1"/>
  <c r="A747" i="6" s="1"/>
  <c r="A748" i="6" s="1"/>
  <c r="A749" i="6" s="1"/>
  <c r="A750" i="6" s="1"/>
  <c r="A751" i="6" s="1"/>
  <c r="A752" i="6" s="1"/>
  <c r="A753" i="6" s="1"/>
  <c r="A754" i="6" s="1"/>
  <c r="A710" i="6"/>
  <c r="A711" i="6" s="1"/>
  <c r="A712" i="6" s="1"/>
  <c r="A713" i="6" s="1"/>
  <c r="A714" i="6" s="1"/>
  <c r="A715" i="6" s="1"/>
  <c r="A716" i="6" s="1"/>
  <c r="A717" i="6" s="1"/>
  <c r="A718" i="6" s="1"/>
  <c r="A719" i="6" s="1"/>
  <c r="A720" i="6" s="1"/>
  <c r="A721" i="6" s="1"/>
  <c r="A722" i="6" s="1"/>
  <c r="A723" i="6" s="1"/>
  <c r="A724" i="6" s="1"/>
  <c r="A725" i="6" s="1"/>
  <c r="A726" i="6" s="1"/>
  <c r="A727" i="6" s="1"/>
  <c r="A728" i="6" s="1"/>
  <c r="A729" i="6" s="1"/>
  <c r="A685" i="6"/>
  <c r="A686" i="6" s="1"/>
  <c r="A687" i="6" s="1"/>
  <c r="A688" i="6" s="1"/>
  <c r="A689" i="6" s="1"/>
  <c r="A690" i="6" s="1"/>
  <c r="A691" i="6" s="1"/>
  <c r="A692" i="6" s="1"/>
  <c r="A693" i="6" s="1"/>
  <c r="A694" i="6" s="1"/>
  <c r="A695" i="6" s="1"/>
  <c r="A696" i="6" s="1"/>
  <c r="A697" i="6" s="1"/>
  <c r="A698" i="6" s="1"/>
  <c r="A699" i="6" s="1"/>
  <c r="A700" i="6" s="1"/>
  <c r="A701" i="6" s="1"/>
  <c r="A702" i="6" s="1"/>
  <c r="A703" i="6" s="1"/>
  <c r="A704" i="6" s="1"/>
  <c r="A660" i="6"/>
  <c r="A661" i="6" s="1"/>
  <c r="A662" i="6" s="1"/>
  <c r="A663" i="6" s="1"/>
  <c r="A664" i="6" s="1"/>
  <c r="A665" i="6" s="1"/>
  <c r="A666" i="6" s="1"/>
  <c r="A667" i="6" s="1"/>
  <c r="A668" i="6" s="1"/>
  <c r="A669" i="6" s="1"/>
  <c r="A670" i="6" s="1"/>
  <c r="A671" i="6" s="1"/>
  <c r="A672" i="6" s="1"/>
  <c r="A673" i="6" s="1"/>
  <c r="A674" i="6" s="1"/>
  <c r="A675" i="6" s="1"/>
  <c r="A676" i="6" s="1"/>
  <c r="A677" i="6" s="1"/>
  <c r="A678" i="6" s="1"/>
  <c r="A679" i="6" s="1"/>
  <c r="A635" i="6"/>
  <c r="A636" i="6" s="1"/>
  <c r="A637" i="6" s="1"/>
  <c r="A638" i="6" s="1"/>
  <c r="A639" i="6" s="1"/>
  <c r="A640" i="6" s="1"/>
  <c r="A641" i="6" s="1"/>
  <c r="A642" i="6" s="1"/>
  <c r="A643" i="6" s="1"/>
  <c r="A644" i="6" s="1"/>
  <c r="A645" i="6" s="1"/>
  <c r="A646" i="6" s="1"/>
  <c r="A647" i="6" s="1"/>
  <c r="A648" i="6" s="1"/>
  <c r="A649" i="6" s="1"/>
  <c r="A650" i="6" s="1"/>
  <c r="A651" i="6" s="1"/>
  <c r="A652" i="6" s="1"/>
  <c r="A653" i="6" s="1"/>
  <c r="A654" i="6" s="1"/>
  <c r="A610" i="6"/>
  <c r="A611" i="6" s="1"/>
  <c r="A612" i="6" s="1"/>
  <c r="A613" i="6" s="1"/>
  <c r="A614" i="6" s="1"/>
  <c r="A615" i="6" s="1"/>
  <c r="A616" i="6" s="1"/>
  <c r="A617" i="6" s="1"/>
  <c r="A618" i="6" s="1"/>
  <c r="A619" i="6" s="1"/>
  <c r="A620" i="6" s="1"/>
  <c r="A621" i="6" s="1"/>
  <c r="A622" i="6" s="1"/>
  <c r="A623" i="6" s="1"/>
  <c r="A624" i="6" s="1"/>
  <c r="A625" i="6" s="1"/>
  <c r="A626" i="6" s="1"/>
  <c r="A627" i="6" s="1"/>
  <c r="A628" i="6" s="1"/>
  <c r="A629" i="6" s="1"/>
  <c r="A585" i="6"/>
  <c r="A586" i="6" s="1"/>
  <c r="A587" i="6" s="1"/>
  <c r="A588" i="6" s="1"/>
  <c r="A589" i="6" s="1"/>
  <c r="A590" i="6" s="1"/>
  <c r="A591" i="6" s="1"/>
  <c r="A592" i="6" s="1"/>
  <c r="A593" i="6" s="1"/>
  <c r="A594" i="6" s="1"/>
  <c r="A595" i="6" s="1"/>
  <c r="A596" i="6" s="1"/>
  <c r="A597" i="6" s="1"/>
  <c r="A598" i="6" s="1"/>
  <c r="A599" i="6" s="1"/>
  <c r="A600" i="6" s="1"/>
  <c r="A601" i="6" s="1"/>
  <c r="A602" i="6" s="1"/>
  <c r="A603" i="6" s="1"/>
  <c r="A604" i="6" s="1"/>
  <c r="A560" i="6"/>
  <c r="A561" i="6" s="1"/>
  <c r="A562" i="6" s="1"/>
  <c r="A563" i="6" s="1"/>
  <c r="A564" i="6" s="1"/>
  <c r="A565" i="6" s="1"/>
  <c r="A566" i="6" s="1"/>
  <c r="A567" i="6" s="1"/>
  <c r="A568" i="6" s="1"/>
  <c r="A569" i="6" s="1"/>
  <c r="A570" i="6" s="1"/>
  <c r="A571" i="6" s="1"/>
  <c r="A572" i="6" s="1"/>
  <c r="A573" i="6" s="1"/>
  <c r="A574" i="6" s="1"/>
  <c r="A575" i="6" s="1"/>
  <c r="A576" i="6" s="1"/>
  <c r="A577" i="6" s="1"/>
  <c r="A578" i="6" s="1"/>
  <c r="A579" i="6" s="1"/>
  <c r="A535" i="6"/>
  <c r="A536" i="6" s="1"/>
  <c r="A537" i="6" s="1"/>
  <c r="A538" i="6" s="1"/>
  <c r="A539" i="6" s="1"/>
  <c r="A540" i="6" s="1"/>
  <c r="A541" i="6" s="1"/>
  <c r="A542" i="6" s="1"/>
  <c r="A543" i="6" s="1"/>
  <c r="A544" i="6" s="1"/>
  <c r="A545" i="6" s="1"/>
  <c r="A546" i="6" s="1"/>
  <c r="A547" i="6" s="1"/>
  <c r="A548" i="6" s="1"/>
  <c r="A549" i="6" s="1"/>
  <c r="A550" i="6" s="1"/>
  <c r="A551" i="6" s="1"/>
  <c r="A552" i="6" s="1"/>
  <c r="A553" i="6" s="1"/>
  <c r="A554" i="6" s="1"/>
  <c r="A510" i="6"/>
  <c r="A511" i="6" s="1"/>
  <c r="A512" i="6" s="1"/>
  <c r="A513" i="6" s="1"/>
  <c r="A514" i="6" s="1"/>
  <c r="A515" i="6" s="1"/>
  <c r="A516" i="6" s="1"/>
  <c r="A517" i="6" s="1"/>
  <c r="A518" i="6" s="1"/>
  <c r="A519" i="6" s="1"/>
  <c r="A520" i="6" s="1"/>
  <c r="A521" i="6" s="1"/>
  <c r="A522" i="6" s="1"/>
  <c r="A523" i="6" s="1"/>
  <c r="A524" i="6" s="1"/>
  <c r="A525" i="6" s="1"/>
  <c r="A526" i="6" s="1"/>
  <c r="A527" i="6" s="1"/>
  <c r="A528" i="6" s="1"/>
  <c r="A529" i="6" s="1"/>
  <c r="A485" i="6"/>
  <c r="A486" i="6" s="1"/>
  <c r="A487" i="6" s="1"/>
  <c r="A488" i="6" s="1"/>
  <c r="A489" i="6" s="1"/>
  <c r="A490" i="6" s="1"/>
  <c r="A491" i="6" s="1"/>
  <c r="A492" i="6" s="1"/>
  <c r="A493" i="6" s="1"/>
  <c r="A494" i="6" s="1"/>
  <c r="A495" i="6" s="1"/>
  <c r="A496" i="6" s="1"/>
  <c r="A497" i="6" s="1"/>
  <c r="A498" i="6" s="1"/>
  <c r="A499" i="6" s="1"/>
  <c r="A500" i="6" s="1"/>
  <c r="A501" i="6" s="1"/>
  <c r="A502" i="6" s="1"/>
  <c r="A503" i="6" s="1"/>
  <c r="A504" i="6" s="1"/>
  <c r="A460" i="6"/>
  <c r="A461" i="6" s="1"/>
  <c r="A462" i="6" s="1"/>
  <c r="A463" i="6" s="1"/>
  <c r="A464" i="6" s="1"/>
  <c r="A465" i="6" s="1"/>
  <c r="A466" i="6" s="1"/>
  <c r="A467" i="6" s="1"/>
  <c r="A468" i="6" s="1"/>
  <c r="A469" i="6" s="1"/>
  <c r="A470" i="6" s="1"/>
  <c r="A471" i="6" s="1"/>
  <c r="A472" i="6" s="1"/>
  <c r="A473" i="6" s="1"/>
  <c r="A474" i="6" s="1"/>
  <c r="A475" i="6" s="1"/>
  <c r="A476" i="6" s="1"/>
  <c r="A477" i="6" s="1"/>
  <c r="A478" i="6" s="1"/>
  <c r="A479" i="6" s="1"/>
  <c r="A435" i="6"/>
  <c r="A436" i="6" s="1"/>
  <c r="A437" i="6" s="1"/>
  <c r="A438" i="6" s="1"/>
  <c r="A439" i="6" s="1"/>
  <c r="A440" i="6" s="1"/>
  <c r="A441" i="6" s="1"/>
  <c r="A442" i="6" s="1"/>
  <c r="A443" i="6" s="1"/>
  <c r="A444" i="6" s="1"/>
  <c r="A445" i="6" s="1"/>
  <c r="A446" i="6" s="1"/>
  <c r="A447" i="6" s="1"/>
  <c r="A448" i="6" s="1"/>
  <c r="A449" i="6" s="1"/>
  <c r="A450" i="6" s="1"/>
  <c r="A451" i="6" s="1"/>
  <c r="A452" i="6" s="1"/>
  <c r="A453" i="6" s="1"/>
  <c r="A454" i="6" s="1"/>
  <c r="A410" i="6"/>
  <c r="A411" i="6" s="1"/>
  <c r="A412" i="6" s="1"/>
  <c r="A413" i="6" s="1"/>
  <c r="A414" i="6" s="1"/>
  <c r="A415" i="6" s="1"/>
  <c r="A416" i="6" s="1"/>
  <c r="A417" i="6" s="1"/>
  <c r="A418" i="6" s="1"/>
  <c r="A419" i="6" s="1"/>
  <c r="A420" i="6" s="1"/>
  <c r="A421" i="6" s="1"/>
  <c r="A422" i="6" s="1"/>
  <c r="A423" i="6" s="1"/>
  <c r="A424" i="6" s="1"/>
  <c r="A425" i="6" s="1"/>
  <c r="A426" i="6" s="1"/>
  <c r="A427" i="6" s="1"/>
  <c r="A428" i="6" s="1"/>
  <c r="A429" i="6" s="1"/>
  <c r="A385" i="6"/>
  <c r="A386" i="6" s="1"/>
  <c r="A387" i="6" s="1"/>
  <c r="A388" i="6" s="1"/>
  <c r="A389" i="6" s="1"/>
  <c r="A390" i="6" s="1"/>
  <c r="A391" i="6" s="1"/>
  <c r="A392" i="6" s="1"/>
  <c r="A393" i="6" s="1"/>
  <c r="A394" i="6" s="1"/>
  <c r="A395" i="6" s="1"/>
  <c r="A396" i="6" s="1"/>
  <c r="A397" i="6" s="1"/>
  <c r="A398" i="6" s="1"/>
  <c r="A399" i="6" s="1"/>
  <c r="A400" i="6" s="1"/>
  <c r="A401" i="6" s="1"/>
  <c r="A402" i="6" s="1"/>
  <c r="A403" i="6" s="1"/>
  <c r="A404" i="6" s="1"/>
  <c r="A360" i="6"/>
  <c r="A361" i="6" s="1"/>
  <c r="A362" i="6" s="1"/>
  <c r="A363" i="6" s="1"/>
  <c r="A364" i="6" s="1"/>
  <c r="A365" i="6" s="1"/>
  <c r="A366" i="6" s="1"/>
  <c r="A367" i="6" s="1"/>
  <c r="A368" i="6" s="1"/>
  <c r="A369" i="6" s="1"/>
  <c r="A370" i="6" s="1"/>
  <c r="A371" i="6" s="1"/>
  <c r="A372" i="6" s="1"/>
  <c r="A373" i="6" s="1"/>
  <c r="A374" i="6" s="1"/>
  <c r="A375" i="6" s="1"/>
  <c r="A376" i="6" s="1"/>
  <c r="A377" i="6" s="1"/>
  <c r="A378" i="6" s="1"/>
  <c r="A379" i="6" s="1"/>
  <c r="A335" i="6"/>
  <c r="A336" i="6" s="1"/>
  <c r="A337" i="6" s="1"/>
  <c r="A338" i="6" s="1"/>
  <c r="A339" i="6" s="1"/>
  <c r="A340" i="6" s="1"/>
  <c r="A341" i="6" s="1"/>
  <c r="A342" i="6" s="1"/>
  <c r="A343" i="6" s="1"/>
  <c r="A344" i="6" s="1"/>
  <c r="A345" i="6" s="1"/>
  <c r="A346" i="6" s="1"/>
  <c r="A347" i="6" s="1"/>
  <c r="A348" i="6" s="1"/>
  <c r="A349" i="6" s="1"/>
  <c r="A350" i="6" s="1"/>
  <c r="A351" i="6" s="1"/>
  <c r="A352" i="6" s="1"/>
  <c r="A353" i="6" s="1"/>
  <c r="A354" i="6" s="1"/>
  <c r="A310" i="6"/>
  <c r="A311" i="6" s="1"/>
  <c r="A312" i="6" s="1"/>
  <c r="A313" i="6" s="1"/>
  <c r="A314" i="6" s="1"/>
  <c r="A315" i="6" s="1"/>
  <c r="A316" i="6" s="1"/>
  <c r="A317" i="6" s="1"/>
  <c r="A318" i="6" s="1"/>
  <c r="A319" i="6" s="1"/>
  <c r="A320" i="6" s="1"/>
  <c r="A321" i="6" s="1"/>
  <c r="A322" i="6" s="1"/>
  <c r="A323" i="6" s="1"/>
  <c r="A324" i="6" s="1"/>
  <c r="A325" i="6" s="1"/>
  <c r="A326" i="6" s="1"/>
  <c r="A327" i="6" s="1"/>
  <c r="A328" i="6" s="1"/>
  <c r="A329" i="6" s="1"/>
  <c r="A285" i="6"/>
  <c r="A286" i="6" s="1"/>
  <c r="A287" i="6" s="1"/>
  <c r="A288" i="6" s="1"/>
  <c r="A289" i="6" s="1"/>
  <c r="A290" i="6" s="1"/>
  <c r="A291" i="6" s="1"/>
  <c r="A292" i="6" s="1"/>
  <c r="A293" i="6" s="1"/>
  <c r="A294" i="6" s="1"/>
  <c r="A295" i="6" s="1"/>
  <c r="A296" i="6" s="1"/>
  <c r="A297" i="6" s="1"/>
  <c r="A298" i="6" s="1"/>
  <c r="A299" i="6" s="1"/>
  <c r="A300" i="6" s="1"/>
  <c r="A301" i="6" s="1"/>
  <c r="A302" i="6" s="1"/>
  <c r="A303" i="6" s="1"/>
  <c r="A304" i="6" s="1"/>
  <c r="A260" i="6"/>
  <c r="A261" i="6" s="1"/>
  <c r="A262" i="6" s="1"/>
  <c r="A263" i="6" s="1"/>
  <c r="A264" i="6" s="1"/>
  <c r="A265" i="6" s="1"/>
  <c r="A266" i="6" s="1"/>
  <c r="A267" i="6" s="1"/>
  <c r="A268" i="6" s="1"/>
  <c r="A269" i="6" s="1"/>
  <c r="A270" i="6" s="1"/>
  <c r="A271" i="6" s="1"/>
  <c r="A272" i="6" s="1"/>
  <c r="A273" i="6" s="1"/>
  <c r="A274" i="6" s="1"/>
  <c r="A275" i="6" s="1"/>
  <c r="A276" i="6" s="1"/>
  <c r="A277" i="6" s="1"/>
  <c r="A278" i="6" s="1"/>
  <c r="A279" i="6" s="1"/>
  <c r="A235" i="6"/>
  <c r="A236" i="6" s="1"/>
  <c r="A237" i="6" s="1"/>
  <c r="A238" i="6" s="1"/>
  <c r="A239" i="6" s="1"/>
  <c r="A240" i="6" s="1"/>
  <c r="A241" i="6" s="1"/>
  <c r="A242" i="6" s="1"/>
  <c r="A243" i="6" s="1"/>
  <c r="A244" i="6" s="1"/>
  <c r="A245" i="6" s="1"/>
  <c r="A246" i="6" s="1"/>
  <c r="A247" i="6" s="1"/>
  <c r="A248" i="6" s="1"/>
  <c r="A249" i="6" s="1"/>
  <c r="A250" i="6" s="1"/>
  <c r="A251" i="6" s="1"/>
  <c r="A252" i="6" s="1"/>
  <c r="A253" i="6" s="1"/>
  <c r="A254" i="6" s="1"/>
  <c r="A210" i="6"/>
  <c r="A211" i="6" s="1"/>
  <c r="A212" i="6" s="1"/>
  <c r="A213" i="6" s="1"/>
  <c r="A214" i="6" s="1"/>
  <c r="A215" i="6" s="1"/>
  <c r="A216" i="6" s="1"/>
  <c r="A217" i="6" s="1"/>
  <c r="A218" i="6" s="1"/>
  <c r="A219" i="6" s="1"/>
  <c r="A220" i="6" s="1"/>
  <c r="A221" i="6" s="1"/>
  <c r="A222" i="6" s="1"/>
  <c r="A223" i="6" s="1"/>
  <c r="A224" i="6" s="1"/>
  <c r="A225" i="6" s="1"/>
  <c r="A226" i="6" s="1"/>
  <c r="A227" i="6" s="1"/>
  <c r="A228" i="6" s="1"/>
  <c r="A229" i="6" s="1"/>
  <c r="A185" i="6"/>
  <c r="A186" i="6" s="1"/>
  <c r="A187" i="6" s="1"/>
  <c r="A188" i="6" s="1"/>
  <c r="A189" i="6" s="1"/>
  <c r="A190" i="6" s="1"/>
  <c r="A191" i="6" s="1"/>
  <c r="A192" i="6" s="1"/>
  <c r="A193" i="6" s="1"/>
  <c r="A194" i="6" s="1"/>
  <c r="A195" i="6" s="1"/>
  <c r="A196" i="6" s="1"/>
  <c r="A197" i="6" s="1"/>
  <c r="A198" i="6" s="1"/>
  <c r="A199" i="6" s="1"/>
  <c r="A200" i="6" s="1"/>
  <c r="A201" i="6" s="1"/>
  <c r="A202" i="6" s="1"/>
  <c r="A203" i="6" s="1"/>
  <c r="A204" i="6" s="1"/>
  <c r="A160" i="6"/>
  <c r="A161" i="6" s="1"/>
  <c r="A162" i="6" s="1"/>
  <c r="A163" i="6" s="1"/>
  <c r="A164" i="6" s="1"/>
  <c r="A165" i="6" s="1"/>
  <c r="A166" i="6" s="1"/>
  <c r="A167" i="6" s="1"/>
  <c r="A168" i="6" s="1"/>
  <c r="A169" i="6" s="1"/>
  <c r="A170" i="6" s="1"/>
  <c r="A171" i="6" s="1"/>
  <c r="A172" i="6" s="1"/>
  <c r="A173" i="6" s="1"/>
  <c r="A174" i="6" s="1"/>
  <c r="A175" i="6" s="1"/>
  <c r="A176" i="6" s="1"/>
  <c r="A177" i="6" s="1"/>
  <c r="A178" i="6" s="1"/>
  <c r="A179" i="6" s="1"/>
  <c r="A135" i="6"/>
  <c r="A136" i="6" s="1"/>
  <c r="A137" i="6" s="1"/>
  <c r="A138" i="6" s="1"/>
  <c r="A139" i="6" s="1"/>
  <c r="A140" i="6" s="1"/>
  <c r="A141" i="6" s="1"/>
  <c r="A142" i="6" s="1"/>
  <c r="A143" i="6" s="1"/>
  <c r="A144" i="6" s="1"/>
  <c r="A145" i="6" s="1"/>
  <c r="A146" i="6" s="1"/>
  <c r="A147" i="6" s="1"/>
  <c r="A148" i="6" s="1"/>
  <c r="A149" i="6" s="1"/>
  <c r="A150" i="6" s="1"/>
  <c r="A151" i="6" s="1"/>
  <c r="A152" i="6" s="1"/>
  <c r="A153" i="6" s="1"/>
  <c r="A154" i="6" s="1"/>
  <c r="A110" i="6"/>
  <c r="A111" i="6" s="1"/>
  <c r="A112" i="6" s="1"/>
  <c r="A113" i="6" s="1"/>
  <c r="A114" i="6" s="1"/>
  <c r="A115" i="6" s="1"/>
  <c r="A116" i="6" s="1"/>
  <c r="A117" i="6" s="1"/>
  <c r="A118" i="6" s="1"/>
  <c r="A119" i="6" s="1"/>
  <c r="A120" i="6" s="1"/>
  <c r="A121" i="6" s="1"/>
  <c r="A122" i="6" s="1"/>
  <c r="A123" i="6" s="1"/>
  <c r="A124" i="6" s="1"/>
  <c r="A125" i="6" s="1"/>
  <c r="A126" i="6" s="1"/>
  <c r="A127" i="6" s="1"/>
  <c r="A128" i="6" s="1"/>
  <c r="A129" i="6" s="1"/>
  <c r="A85" i="6"/>
  <c r="A86" i="6" s="1"/>
  <c r="A87" i="6" s="1"/>
  <c r="A88" i="6" s="1"/>
  <c r="A89" i="6" s="1"/>
  <c r="A90" i="6" s="1"/>
  <c r="A91" i="6" s="1"/>
  <c r="A92" i="6" s="1"/>
  <c r="A93" i="6" s="1"/>
  <c r="A94" i="6" s="1"/>
  <c r="A95" i="6" s="1"/>
  <c r="A96" i="6" s="1"/>
  <c r="A97" i="6" s="1"/>
  <c r="A98" i="6" s="1"/>
  <c r="A99" i="6" s="1"/>
  <c r="A100" i="6" s="1"/>
  <c r="A101" i="6" s="1"/>
  <c r="A102" i="6" s="1"/>
  <c r="A103" i="6" s="1"/>
  <c r="A60" i="6"/>
  <c r="A61" i="6" s="1"/>
  <c r="A62" i="6" s="1"/>
  <c r="A63" i="6" s="1"/>
  <c r="A64" i="6" s="1"/>
  <c r="A65" i="6" s="1"/>
  <c r="A66" i="6" s="1"/>
  <c r="A67" i="6" s="1"/>
  <c r="A68" i="6" s="1"/>
  <c r="A69" i="6" s="1"/>
  <c r="A70" i="6" s="1"/>
  <c r="A71" i="6" s="1"/>
  <c r="A72" i="6" s="1"/>
  <c r="A73" i="6" s="1"/>
  <c r="A74" i="6" s="1"/>
  <c r="A75" i="6" s="1"/>
  <c r="A76" i="6" s="1"/>
  <c r="A77" i="6" s="1"/>
  <c r="A78" i="6" s="1"/>
  <c r="A35" i="6"/>
  <c r="A36" i="6" s="1"/>
  <c r="A37" i="6" s="1"/>
  <c r="A38" i="6" s="1"/>
  <c r="A39" i="6" s="1"/>
  <c r="A40" i="6" s="1"/>
  <c r="A41" i="6" s="1"/>
  <c r="A42" i="6" s="1"/>
  <c r="A43" i="6" s="1"/>
  <c r="A44" i="6" s="1"/>
  <c r="A45" i="6" s="1"/>
  <c r="A46" i="6" s="1"/>
  <c r="A47" i="6" s="1"/>
  <c r="A48" i="6" s="1"/>
  <c r="A49" i="6" s="1"/>
  <c r="A50" i="6" s="1"/>
  <c r="A51" i="6" s="1"/>
  <c r="A52" i="6" s="1"/>
  <c r="A53" i="6" s="1"/>
  <c r="A157" i="2" l="1"/>
  <c r="B132" i="2"/>
  <c r="C132" i="2" s="1"/>
  <c r="A110" i="2"/>
  <c r="A86" i="2"/>
  <c r="A87" i="2" s="1"/>
  <c r="A88" i="2" s="1"/>
  <c r="A89" i="2" s="1"/>
  <c r="A90" i="2" s="1"/>
  <c r="A91" i="2" s="1"/>
  <c r="A92" i="2" s="1"/>
  <c r="A93" i="2" s="1"/>
  <c r="A94" i="2" s="1"/>
  <c r="A95" i="2" s="1"/>
  <c r="A96" i="2" s="1"/>
  <c r="A97" i="2" s="1"/>
  <c r="A98" i="2" s="1"/>
  <c r="A99" i="2" s="1"/>
  <c r="A100" i="2" s="1"/>
  <c r="A101" i="2" s="1"/>
  <c r="A102" i="2" s="1"/>
  <c r="A103" i="2" s="1"/>
  <c r="A104" i="2" s="1"/>
  <c r="B983" i="4"/>
  <c r="B958" i="4"/>
  <c r="B933" i="4"/>
  <c r="B908" i="4"/>
  <c r="B883" i="4"/>
  <c r="B858" i="4"/>
  <c r="B833" i="4"/>
  <c r="B808" i="4"/>
  <c r="B783" i="4"/>
  <c r="B758" i="4"/>
  <c r="B733" i="4"/>
  <c r="B708" i="4"/>
  <c r="B683" i="4"/>
  <c r="B658" i="4"/>
  <c r="B633" i="4"/>
  <c r="C633" i="4" s="1"/>
  <c r="B608" i="4"/>
  <c r="C608" i="4" s="1"/>
  <c r="B583" i="4"/>
  <c r="C583" i="4" s="1"/>
  <c r="B558" i="4"/>
  <c r="C558" i="4" s="1"/>
  <c r="B533" i="4"/>
  <c r="C533" i="4" s="1"/>
  <c r="B508" i="4"/>
  <c r="C508" i="4" s="1"/>
  <c r="B483" i="4"/>
  <c r="C483" i="4" s="1"/>
  <c r="B458" i="4"/>
  <c r="C458" i="4" s="1"/>
  <c r="B433" i="4"/>
  <c r="C433" i="4" s="1"/>
  <c r="B408" i="4"/>
  <c r="C408" i="4" s="1"/>
  <c r="B383" i="4"/>
  <c r="C383" i="4" s="1"/>
  <c r="B358" i="4"/>
  <c r="C358" i="4" s="1"/>
  <c r="B333" i="4"/>
  <c r="C333" i="4" s="1"/>
  <c r="B308" i="4"/>
  <c r="C308" i="4" s="1"/>
  <c r="B283" i="4"/>
  <c r="C283" i="4" s="1"/>
  <c r="B258" i="4"/>
  <c r="C258" i="4" s="1"/>
  <c r="B233" i="4"/>
  <c r="C233" i="4" s="1"/>
  <c r="B208" i="4"/>
  <c r="C208" i="4" s="1"/>
  <c r="B183" i="4"/>
  <c r="C183" i="4" s="1"/>
  <c r="B158" i="4"/>
  <c r="C158" i="4" s="1"/>
  <c r="B133" i="4"/>
  <c r="C133" i="4" s="1"/>
  <c r="B108" i="4"/>
  <c r="C108" i="4" s="1"/>
  <c r="B83" i="4"/>
  <c r="C83" i="4" s="1"/>
  <c r="B58" i="4"/>
  <c r="C58" i="4" s="1"/>
  <c r="B33" i="4"/>
  <c r="C33" i="4" s="1"/>
  <c r="B6" i="4"/>
  <c r="C6" i="4" s="1"/>
  <c r="A987" i="4"/>
  <c r="A988" i="4" s="1"/>
  <c r="A989" i="4" s="1"/>
  <c r="A990" i="4" s="1"/>
  <c r="A991" i="4" s="1"/>
  <c r="A992" i="4" s="1"/>
  <c r="A993" i="4" s="1"/>
  <c r="A994" i="4" s="1"/>
  <c r="A995" i="4" s="1"/>
  <c r="A996" i="4" s="1"/>
  <c r="A997" i="4" s="1"/>
  <c r="A998" i="4" s="1"/>
  <c r="A999" i="4" s="1"/>
  <c r="A1000" i="4" s="1"/>
  <c r="A1001" i="4" s="1"/>
  <c r="A1002" i="4" s="1"/>
  <c r="A1003" i="4" s="1"/>
  <c r="A1004" i="4" s="1"/>
  <c r="A1005" i="4" s="1"/>
  <c r="A1006" i="4" s="1"/>
  <c r="A983" i="4"/>
  <c r="A962" i="4"/>
  <c r="A963" i="4" s="1"/>
  <c r="A964" i="4" s="1"/>
  <c r="A965" i="4" s="1"/>
  <c r="A966" i="4" s="1"/>
  <c r="A967" i="4" s="1"/>
  <c r="A968" i="4" s="1"/>
  <c r="A969" i="4" s="1"/>
  <c r="A970" i="4" s="1"/>
  <c r="A971" i="4" s="1"/>
  <c r="A972" i="4" s="1"/>
  <c r="A973" i="4" s="1"/>
  <c r="A974" i="4" s="1"/>
  <c r="A975" i="4" s="1"/>
  <c r="A976" i="4" s="1"/>
  <c r="A977" i="4" s="1"/>
  <c r="A978" i="4" s="1"/>
  <c r="A979" i="4" s="1"/>
  <c r="A980" i="4" s="1"/>
  <c r="A981" i="4" s="1"/>
  <c r="A958" i="4"/>
  <c r="A937" i="4"/>
  <c r="A938" i="4" s="1"/>
  <c r="A939" i="4" s="1"/>
  <c r="A940" i="4" s="1"/>
  <c r="A941" i="4" s="1"/>
  <c r="A942" i="4" s="1"/>
  <c r="A943" i="4" s="1"/>
  <c r="A944" i="4" s="1"/>
  <c r="A945" i="4" s="1"/>
  <c r="A946" i="4" s="1"/>
  <c r="A947" i="4" s="1"/>
  <c r="A948" i="4" s="1"/>
  <c r="A949" i="4" s="1"/>
  <c r="A950" i="4" s="1"/>
  <c r="A951" i="4" s="1"/>
  <c r="A952" i="4" s="1"/>
  <c r="A953" i="4" s="1"/>
  <c r="A954" i="4" s="1"/>
  <c r="A955" i="4" s="1"/>
  <c r="A956" i="4" s="1"/>
  <c r="A912" i="4"/>
  <c r="A913" i="4" s="1"/>
  <c r="A914" i="4" s="1"/>
  <c r="A915" i="4" s="1"/>
  <c r="A916" i="4" s="1"/>
  <c r="A917" i="4" s="1"/>
  <c r="A918" i="4" s="1"/>
  <c r="A919" i="4" s="1"/>
  <c r="A920" i="4" s="1"/>
  <c r="A921" i="4" s="1"/>
  <c r="A922" i="4" s="1"/>
  <c r="A923" i="4" s="1"/>
  <c r="A924" i="4" s="1"/>
  <c r="A925" i="4" s="1"/>
  <c r="A926" i="4" s="1"/>
  <c r="A927" i="4" s="1"/>
  <c r="A928" i="4" s="1"/>
  <c r="A929" i="4" s="1"/>
  <c r="A930" i="4" s="1"/>
  <c r="A931" i="4" s="1"/>
  <c r="A887" i="4"/>
  <c r="A888" i="4" s="1"/>
  <c r="A889" i="4" s="1"/>
  <c r="A890" i="4" s="1"/>
  <c r="A891" i="4" s="1"/>
  <c r="A892" i="4" s="1"/>
  <c r="A893" i="4" s="1"/>
  <c r="A894" i="4" s="1"/>
  <c r="A895" i="4" s="1"/>
  <c r="A896" i="4" s="1"/>
  <c r="A897" i="4" s="1"/>
  <c r="A898" i="4" s="1"/>
  <c r="A899" i="4" s="1"/>
  <c r="A900" i="4" s="1"/>
  <c r="A901" i="4" s="1"/>
  <c r="A902" i="4" s="1"/>
  <c r="A903" i="4" s="1"/>
  <c r="A904" i="4" s="1"/>
  <c r="A905" i="4" s="1"/>
  <c r="A862" i="4"/>
  <c r="A863" i="4" s="1"/>
  <c r="A864" i="4" s="1"/>
  <c r="A865" i="4" s="1"/>
  <c r="A866" i="4" s="1"/>
  <c r="A867" i="4" s="1"/>
  <c r="A868" i="4" s="1"/>
  <c r="A869" i="4" s="1"/>
  <c r="A870" i="4" s="1"/>
  <c r="A871" i="4" s="1"/>
  <c r="A872" i="4" s="1"/>
  <c r="A873" i="4" s="1"/>
  <c r="A874" i="4" s="1"/>
  <c r="A875" i="4" s="1"/>
  <c r="A876" i="4" s="1"/>
  <c r="A877" i="4" s="1"/>
  <c r="A878" i="4" s="1"/>
  <c r="A879" i="4" s="1"/>
  <c r="A880" i="4" s="1"/>
  <c r="A881" i="4" s="1"/>
  <c r="A838" i="4"/>
  <c r="A839" i="4" s="1"/>
  <c r="A840" i="4" s="1"/>
  <c r="A841" i="4" s="1"/>
  <c r="A842" i="4" s="1"/>
  <c r="A843" i="4" s="1"/>
  <c r="A844" i="4" s="1"/>
  <c r="A845" i="4" s="1"/>
  <c r="A846" i="4" s="1"/>
  <c r="A847" i="4" s="1"/>
  <c r="A848" i="4" s="1"/>
  <c r="A849" i="4" s="1"/>
  <c r="A850" i="4" s="1"/>
  <c r="A851" i="4" s="1"/>
  <c r="A852" i="4" s="1"/>
  <c r="A853" i="4" s="1"/>
  <c r="A854" i="4" s="1"/>
  <c r="A855" i="4" s="1"/>
  <c r="A856" i="4" s="1"/>
  <c r="A837" i="4"/>
  <c r="A812" i="4"/>
  <c r="A813" i="4" s="1"/>
  <c r="A814" i="4" s="1"/>
  <c r="A815" i="4" s="1"/>
  <c r="A816" i="4" s="1"/>
  <c r="A817" i="4" s="1"/>
  <c r="A818" i="4" s="1"/>
  <c r="A819" i="4" s="1"/>
  <c r="A820" i="4" s="1"/>
  <c r="A821" i="4" s="1"/>
  <c r="A822" i="4" s="1"/>
  <c r="A823" i="4" s="1"/>
  <c r="A824" i="4" s="1"/>
  <c r="A825" i="4" s="1"/>
  <c r="A826" i="4" s="1"/>
  <c r="A827" i="4" s="1"/>
  <c r="A828" i="4" s="1"/>
  <c r="A829" i="4" s="1"/>
  <c r="A830" i="4" s="1"/>
  <c r="A787" i="4"/>
  <c r="A788" i="4" s="1"/>
  <c r="A789" i="4" s="1"/>
  <c r="A790" i="4" s="1"/>
  <c r="A791" i="4" s="1"/>
  <c r="A792" i="4" s="1"/>
  <c r="A793" i="4" s="1"/>
  <c r="A794" i="4" s="1"/>
  <c r="A795" i="4" s="1"/>
  <c r="A796" i="4" s="1"/>
  <c r="A797" i="4" s="1"/>
  <c r="A798" i="4" s="1"/>
  <c r="A799" i="4" s="1"/>
  <c r="A800" i="4" s="1"/>
  <c r="A801" i="4" s="1"/>
  <c r="A802" i="4" s="1"/>
  <c r="A803" i="4" s="1"/>
  <c r="A804" i="4" s="1"/>
  <c r="A805" i="4" s="1"/>
  <c r="A806" i="4" s="1"/>
  <c r="A762" i="4"/>
  <c r="A763" i="4" s="1"/>
  <c r="A764" i="4" s="1"/>
  <c r="A765" i="4" s="1"/>
  <c r="A766" i="4" s="1"/>
  <c r="A767" i="4" s="1"/>
  <c r="A768" i="4" s="1"/>
  <c r="A769" i="4" s="1"/>
  <c r="A770" i="4" s="1"/>
  <c r="A771" i="4" s="1"/>
  <c r="A772" i="4" s="1"/>
  <c r="A773" i="4" s="1"/>
  <c r="A774" i="4" s="1"/>
  <c r="A775" i="4" s="1"/>
  <c r="A776" i="4" s="1"/>
  <c r="A777" i="4" s="1"/>
  <c r="A778" i="4" s="1"/>
  <c r="A779" i="4" s="1"/>
  <c r="A780" i="4" s="1"/>
  <c r="A781" i="4" s="1"/>
  <c r="A738" i="4"/>
  <c r="A739" i="4" s="1"/>
  <c r="A740" i="4" s="1"/>
  <c r="A741" i="4" s="1"/>
  <c r="A742" i="4" s="1"/>
  <c r="A743" i="4" s="1"/>
  <c r="A744" i="4" s="1"/>
  <c r="A745" i="4" s="1"/>
  <c r="A746" i="4" s="1"/>
  <c r="A747" i="4" s="1"/>
  <c r="A748" i="4" s="1"/>
  <c r="A749" i="4" s="1"/>
  <c r="A750" i="4" s="1"/>
  <c r="A751" i="4" s="1"/>
  <c r="A752" i="4" s="1"/>
  <c r="A753" i="4" s="1"/>
  <c r="A754" i="4" s="1"/>
  <c r="A755" i="4" s="1"/>
  <c r="A737" i="4"/>
  <c r="A712" i="4"/>
  <c r="A713" i="4" s="1"/>
  <c r="A714" i="4" s="1"/>
  <c r="A715" i="4" s="1"/>
  <c r="A716" i="4" s="1"/>
  <c r="A717" i="4" s="1"/>
  <c r="A718" i="4" s="1"/>
  <c r="A719" i="4" s="1"/>
  <c r="A720" i="4" s="1"/>
  <c r="A721" i="4" s="1"/>
  <c r="A722" i="4" s="1"/>
  <c r="A723" i="4" s="1"/>
  <c r="A724" i="4" s="1"/>
  <c r="A725" i="4" s="1"/>
  <c r="A726" i="4" s="1"/>
  <c r="A727" i="4" s="1"/>
  <c r="A728" i="4" s="1"/>
  <c r="A729" i="4" s="1"/>
  <c r="A730" i="4" s="1"/>
  <c r="A731" i="4" s="1"/>
  <c r="A687" i="4"/>
  <c r="A688" i="4" s="1"/>
  <c r="A689" i="4" s="1"/>
  <c r="A690" i="4" s="1"/>
  <c r="A691" i="4" s="1"/>
  <c r="A692" i="4" s="1"/>
  <c r="A693" i="4" s="1"/>
  <c r="A694" i="4" s="1"/>
  <c r="A695" i="4" s="1"/>
  <c r="A696" i="4" s="1"/>
  <c r="A697" i="4" s="1"/>
  <c r="A698" i="4" s="1"/>
  <c r="A699" i="4" s="1"/>
  <c r="A700" i="4" s="1"/>
  <c r="A701" i="4" s="1"/>
  <c r="A702" i="4" s="1"/>
  <c r="A703" i="4" s="1"/>
  <c r="A704" i="4" s="1"/>
  <c r="A705" i="4" s="1"/>
  <c r="A706" i="4" s="1"/>
  <c r="A683" i="4"/>
  <c r="A708" i="4" s="1"/>
  <c r="A662" i="4"/>
  <c r="A663" i="4" s="1"/>
  <c r="A664" i="4" s="1"/>
  <c r="A665" i="4" s="1"/>
  <c r="A666" i="4" s="1"/>
  <c r="A667" i="4" s="1"/>
  <c r="A668" i="4" s="1"/>
  <c r="A669" i="4" s="1"/>
  <c r="A670" i="4" s="1"/>
  <c r="A671" i="4" s="1"/>
  <c r="A672" i="4" s="1"/>
  <c r="A673" i="4" s="1"/>
  <c r="A674" i="4" s="1"/>
  <c r="A675" i="4" s="1"/>
  <c r="A676" i="4" s="1"/>
  <c r="A677" i="4" s="1"/>
  <c r="A678" i="4" s="1"/>
  <c r="A679" i="4" s="1"/>
  <c r="A680" i="4" s="1"/>
  <c r="A658" i="4"/>
  <c r="A637" i="4"/>
  <c r="A638" i="4" s="1"/>
  <c r="A639" i="4" s="1"/>
  <c r="A640" i="4" s="1"/>
  <c r="A641" i="4" s="1"/>
  <c r="A642" i="4" s="1"/>
  <c r="A643" i="4" s="1"/>
  <c r="A644" i="4" s="1"/>
  <c r="A645" i="4" s="1"/>
  <c r="A646" i="4" s="1"/>
  <c r="A647" i="4" s="1"/>
  <c r="A648" i="4" s="1"/>
  <c r="A649" i="4" s="1"/>
  <c r="A650" i="4" s="1"/>
  <c r="A651" i="4" s="1"/>
  <c r="A652" i="4" s="1"/>
  <c r="A653" i="4" s="1"/>
  <c r="A654" i="4" s="1"/>
  <c r="A655" i="4" s="1"/>
  <c r="A656" i="4" s="1"/>
  <c r="A614" i="4"/>
  <c r="A615" i="4" s="1"/>
  <c r="A616" i="4" s="1"/>
  <c r="A617" i="4" s="1"/>
  <c r="A618" i="4" s="1"/>
  <c r="A619" i="4" s="1"/>
  <c r="A620" i="4" s="1"/>
  <c r="A621" i="4" s="1"/>
  <c r="A622" i="4" s="1"/>
  <c r="A623" i="4" s="1"/>
  <c r="A624" i="4" s="1"/>
  <c r="A625" i="4" s="1"/>
  <c r="A626" i="4" s="1"/>
  <c r="A627" i="4" s="1"/>
  <c r="A628" i="4" s="1"/>
  <c r="A629" i="4" s="1"/>
  <c r="A630" i="4" s="1"/>
  <c r="A631" i="4" s="1"/>
  <c r="A613" i="4"/>
  <c r="A612" i="4"/>
  <c r="A587" i="4"/>
  <c r="A588" i="4" s="1"/>
  <c r="A589" i="4" s="1"/>
  <c r="A590" i="4" s="1"/>
  <c r="A591" i="4" s="1"/>
  <c r="A592" i="4" s="1"/>
  <c r="A593" i="4" s="1"/>
  <c r="A594" i="4" s="1"/>
  <c r="A595" i="4" s="1"/>
  <c r="A596" i="4" s="1"/>
  <c r="A597" i="4" s="1"/>
  <c r="A598" i="4" s="1"/>
  <c r="A599" i="4" s="1"/>
  <c r="A600" i="4" s="1"/>
  <c r="A601" i="4" s="1"/>
  <c r="A602" i="4" s="1"/>
  <c r="A603" i="4" s="1"/>
  <c r="A604" i="4" s="1"/>
  <c r="A605" i="4" s="1"/>
  <c r="A563" i="4"/>
  <c r="A564" i="4" s="1"/>
  <c r="A565" i="4" s="1"/>
  <c r="A566" i="4" s="1"/>
  <c r="A567" i="4" s="1"/>
  <c r="A568" i="4" s="1"/>
  <c r="A569" i="4" s="1"/>
  <c r="A570" i="4" s="1"/>
  <c r="A571" i="4" s="1"/>
  <c r="A572" i="4" s="1"/>
  <c r="A573" i="4" s="1"/>
  <c r="A574" i="4" s="1"/>
  <c r="A575" i="4" s="1"/>
  <c r="A576" i="4" s="1"/>
  <c r="A577" i="4" s="1"/>
  <c r="A578" i="4" s="1"/>
  <c r="A579" i="4" s="1"/>
  <c r="A580" i="4" s="1"/>
  <c r="A581" i="4" s="1"/>
  <c r="A562" i="4"/>
  <c r="A540" i="4"/>
  <c r="A541" i="4" s="1"/>
  <c r="A542" i="4" s="1"/>
  <c r="A543" i="4" s="1"/>
  <c r="A544" i="4" s="1"/>
  <c r="A545" i="4" s="1"/>
  <c r="A546" i="4" s="1"/>
  <c r="A547" i="4" s="1"/>
  <c r="A548" i="4" s="1"/>
  <c r="A549" i="4" s="1"/>
  <c r="A550" i="4" s="1"/>
  <c r="A551" i="4" s="1"/>
  <c r="A552" i="4" s="1"/>
  <c r="A553" i="4" s="1"/>
  <c r="A554" i="4" s="1"/>
  <c r="A555" i="4" s="1"/>
  <c r="A556" i="4" s="1"/>
  <c r="A539" i="4"/>
  <c r="A538" i="4"/>
  <c r="A537" i="4"/>
  <c r="A512" i="4"/>
  <c r="A513" i="4" s="1"/>
  <c r="A514" i="4" s="1"/>
  <c r="A515" i="4" s="1"/>
  <c r="A516" i="4" s="1"/>
  <c r="A517" i="4" s="1"/>
  <c r="A518" i="4" s="1"/>
  <c r="A519" i="4" s="1"/>
  <c r="A520" i="4" s="1"/>
  <c r="A521" i="4" s="1"/>
  <c r="A522" i="4" s="1"/>
  <c r="A523" i="4" s="1"/>
  <c r="A524" i="4" s="1"/>
  <c r="A525" i="4" s="1"/>
  <c r="A526" i="4" s="1"/>
  <c r="A527" i="4" s="1"/>
  <c r="A528" i="4" s="1"/>
  <c r="A529" i="4" s="1"/>
  <c r="A530" i="4" s="1"/>
  <c r="A487" i="4"/>
  <c r="A488" i="4" s="1"/>
  <c r="A489" i="4" s="1"/>
  <c r="A490" i="4" s="1"/>
  <c r="A491" i="4" s="1"/>
  <c r="A492" i="4" s="1"/>
  <c r="A493" i="4" s="1"/>
  <c r="A494" i="4" s="1"/>
  <c r="A495" i="4" s="1"/>
  <c r="A496" i="4" s="1"/>
  <c r="A497" i="4" s="1"/>
  <c r="A498" i="4" s="1"/>
  <c r="A499" i="4" s="1"/>
  <c r="A500" i="4" s="1"/>
  <c r="A501" i="4" s="1"/>
  <c r="A502" i="4" s="1"/>
  <c r="A503" i="4" s="1"/>
  <c r="A504" i="4" s="1"/>
  <c r="A505" i="4" s="1"/>
  <c r="A506" i="4" s="1"/>
  <c r="A462" i="4"/>
  <c r="A463" i="4" s="1"/>
  <c r="A464" i="4" s="1"/>
  <c r="A465" i="4" s="1"/>
  <c r="A466" i="4" s="1"/>
  <c r="A467" i="4" s="1"/>
  <c r="A468" i="4" s="1"/>
  <c r="A469" i="4" s="1"/>
  <c r="A470" i="4" s="1"/>
  <c r="A471" i="4" s="1"/>
  <c r="A472" i="4" s="1"/>
  <c r="A473" i="4" s="1"/>
  <c r="A474" i="4" s="1"/>
  <c r="A475" i="4" s="1"/>
  <c r="A476" i="4" s="1"/>
  <c r="A477" i="4" s="1"/>
  <c r="A478" i="4" s="1"/>
  <c r="A479" i="4" s="1"/>
  <c r="A480" i="4" s="1"/>
  <c r="A481" i="4" s="1"/>
  <c r="A438" i="4"/>
  <c r="A439" i="4" s="1"/>
  <c r="A440" i="4" s="1"/>
  <c r="A441" i="4" s="1"/>
  <c r="A442" i="4" s="1"/>
  <c r="A443" i="4" s="1"/>
  <c r="A444" i="4" s="1"/>
  <c r="A445" i="4" s="1"/>
  <c r="A446" i="4" s="1"/>
  <c r="A447" i="4" s="1"/>
  <c r="A448" i="4" s="1"/>
  <c r="A449" i="4" s="1"/>
  <c r="A450" i="4" s="1"/>
  <c r="A451" i="4" s="1"/>
  <c r="A452" i="4" s="1"/>
  <c r="A453" i="4" s="1"/>
  <c r="A454" i="4" s="1"/>
  <c r="A455" i="4" s="1"/>
  <c r="A437" i="4"/>
  <c r="A412" i="4"/>
  <c r="A413" i="4" s="1"/>
  <c r="A414" i="4" s="1"/>
  <c r="A415" i="4" s="1"/>
  <c r="A416" i="4" s="1"/>
  <c r="A417" i="4" s="1"/>
  <c r="A418" i="4" s="1"/>
  <c r="A419" i="4" s="1"/>
  <c r="A420" i="4" s="1"/>
  <c r="A421" i="4" s="1"/>
  <c r="A422" i="4" s="1"/>
  <c r="A423" i="4" s="1"/>
  <c r="A424" i="4" s="1"/>
  <c r="A425" i="4" s="1"/>
  <c r="A426" i="4" s="1"/>
  <c r="A427" i="4" s="1"/>
  <c r="A428" i="4" s="1"/>
  <c r="A429" i="4" s="1"/>
  <c r="A430" i="4" s="1"/>
  <c r="A431" i="4" s="1"/>
  <c r="A387" i="4"/>
  <c r="A388" i="4" s="1"/>
  <c r="A389" i="4" s="1"/>
  <c r="A390" i="4" s="1"/>
  <c r="A391" i="4" s="1"/>
  <c r="A392" i="4" s="1"/>
  <c r="A393" i="4" s="1"/>
  <c r="A394" i="4" s="1"/>
  <c r="A395" i="4" s="1"/>
  <c r="A396" i="4" s="1"/>
  <c r="A397" i="4" s="1"/>
  <c r="A398" i="4" s="1"/>
  <c r="A399" i="4" s="1"/>
  <c r="A400" i="4" s="1"/>
  <c r="A401" i="4" s="1"/>
  <c r="A402" i="4" s="1"/>
  <c r="A403" i="4" s="1"/>
  <c r="A404" i="4" s="1"/>
  <c r="A405" i="4" s="1"/>
  <c r="A406" i="4" s="1"/>
  <c r="A383" i="4"/>
  <c r="A408" i="4" s="1"/>
  <c r="A364" i="4"/>
  <c r="A365" i="4" s="1"/>
  <c r="A366" i="4" s="1"/>
  <c r="A367" i="4" s="1"/>
  <c r="A368" i="4" s="1"/>
  <c r="A369" i="4" s="1"/>
  <c r="A370" i="4" s="1"/>
  <c r="A371" i="4" s="1"/>
  <c r="A372" i="4" s="1"/>
  <c r="A373" i="4" s="1"/>
  <c r="A374" i="4" s="1"/>
  <c r="A375" i="4" s="1"/>
  <c r="A376" i="4" s="1"/>
  <c r="A377" i="4" s="1"/>
  <c r="A378" i="4" s="1"/>
  <c r="A379" i="4" s="1"/>
  <c r="A380" i="4" s="1"/>
  <c r="A363" i="4"/>
  <c r="A362" i="4"/>
  <c r="A358" i="4"/>
  <c r="A339" i="4"/>
  <c r="A340" i="4" s="1"/>
  <c r="A341" i="4" s="1"/>
  <c r="A342" i="4" s="1"/>
  <c r="A343" i="4" s="1"/>
  <c r="A344" i="4" s="1"/>
  <c r="A345" i="4" s="1"/>
  <c r="A346" i="4" s="1"/>
  <c r="A347" i="4" s="1"/>
  <c r="A348" i="4" s="1"/>
  <c r="A349" i="4" s="1"/>
  <c r="A350" i="4" s="1"/>
  <c r="A351" i="4" s="1"/>
  <c r="A352" i="4" s="1"/>
  <c r="A353" i="4" s="1"/>
  <c r="A354" i="4" s="1"/>
  <c r="A355" i="4" s="1"/>
  <c r="A356" i="4" s="1"/>
  <c r="A338" i="4"/>
  <c r="A337" i="4"/>
  <c r="A312" i="4"/>
  <c r="A313" i="4" s="1"/>
  <c r="A314" i="4" s="1"/>
  <c r="A315" i="4" s="1"/>
  <c r="A316" i="4" s="1"/>
  <c r="A317" i="4" s="1"/>
  <c r="A318" i="4" s="1"/>
  <c r="A319" i="4" s="1"/>
  <c r="A320" i="4" s="1"/>
  <c r="A321" i="4" s="1"/>
  <c r="A322" i="4" s="1"/>
  <c r="A323" i="4" s="1"/>
  <c r="A324" i="4" s="1"/>
  <c r="A325" i="4" s="1"/>
  <c r="A326" i="4" s="1"/>
  <c r="A327" i="4" s="1"/>
  <c r="A328" i="4" s="1"/>
  <c r="A329" i="4" s="1"/>
  <c r="A330" i="4" s="1"/>
  <c r="A331" i="4" s="1"/>
  <c r="A288" i="4"/>
  <c r="A289" i="4" s="1"/>
  <c r="A290" i="4" s="1"/>
  <c r="A291" i="4" s="1"/>
  <c r="A292" i="4" s="1"/>
  <c r="A293" i="4" s="1"/>
  <c r="A294" i="4" s="1"/>
  <c r="A295" i="4" s="1"/>
  <c r="A296" i="4" s="1"/>
  <c r="A297" i="4" s="1"/>
  <c r="A298" i="4" s="1"/>
  <c r="A299" i="4" s="1"/>
  <c r="A300" i="4" s="1"/>
  <c r="A301" i="4" s="1"/>
  <c r="A302" i="4" s="1"/>
  <c r="A303" i="4" s="1"/>
  <c r="A304" i="4" s="1"/>
  <c r="A305" i="4" s="1"/>
  <c r="A287" i="4"/>
  <c r="A283" i="4"/>
  <c r="A308" i="4" s="1"/>
  <c r="A262" i="4"/>
  <c r="A263" i="4" s="1"/>
  <c r="A264" i="4" s="1"/>
  <c r="A265" i="4" s="1"/>
  <c r="A266" i="4" s="1"/>
  <c r="A267" i="4" s="1"/>
  <c r="A268" i="4" s="1"/>
  <c r="A269" i="4" s="1"/>
  <c r="A270" i="4" s="1"/>
  <c r="A271" i="4" s="1"/>
  <c r="A272" i="4" s="1"/>
  <c r="A273" i="4" s="1"/>
  <c r="A274" i="4" s="1"/>
  <c r="A275" i="4" s="1"/>
  <c r="A276" i="4" s="1"/>
  <c r="A277" i="4" s="1"/>
  <c r="A278" i="4" s="1"/>
  <c r="A279" i="4" s="1"/>
  <c r="A280" i="4" s="1"/>
  <c r="A281" i="4" s="1"/>
  <c r="A258" i="4"/>
  <c r="A237" i="4"/>
  <c r="A238" i="4" s="1"/>
  <c r="A239" i="4" s="1"/>
  <c r="A240" i="4" s="1"/>
  <c r="A241" i="4" s="1"/>
  <c r="A242" i="4" s="1"/>
  <c r="A243" i="4" s="1"/>
  <c r="A244" i="4" s="1"/>
  <c r="A245" i="4" s="1"/>
  <c r="A246" i="4" s="1"/>
  <c r="A247" i="4" s="1"/>
  <c r="A248" i="4" s="1"/>
  <c r="A249" i="4" s="1"/>
  <c r="A250" i="4" s="1"/>
  <c r="A251" i="4" s="1"/>
  <c r="A252" i="4" s="1"/>
  <c r="A253" i="4" s="1"/>
  <c r="A254" i="4" s="1"/>
  <c r="A255" i="4" s="1"/>
  <c r="A256" i="4" s="1"/>
  <c r="A233" i="4"/>
  <c r="A212" i="4"/>
  <c r="A213" i="4" s="1"/>
  <c r="A214" i="4" s="1"/>
  <c r="A215" i="4" s="1"/>
  <c r="A216" i="4" s="1"/>
  <c r="A217" i="4" s="1"/>
  <c r="A218" i="4" s="1"/>
  <c r="A219" i="4" s="1"/>
  <c r="A220" i="4" s="1"/>
  <c r="A221" i="4" s="1"/>
  <c r="A222" i="4" s="1"/>
  <c r="A223" i="4" s="1"/>
  <c r="A224" i="4" s="1"/>
  <c r="A225" i="4" s="1"/>
  <c r="A226" i="4" s="1"/>
  <c r="A227" i="4" s="1"/>
  <c r="A228" i="4" s="1"/>
  <c r="A229" i="4" s="1"/>
  <c r="A230" i="4" s="1"/>
  <c r="A208" i="4"/>
  <c r="A187" i="4"/>
  <c r="A188" i="4" s="1"/>
  <c r="A189" i="4" s="1"/>
  <c r="A190" i="4" s="1"/>
  <c r="A191" i="4" s="1"/>
  <c r="A192" i="4" s="1"/>
  <c r="A193" i="4" s="1"/>
  <c r="A194" i="4" s="1"/>
  <c r="A195" i="4" s="1"/>
  <c r="A196" i="4" s="1"/>
  <c r="A197" i="4" s="1"/>
  <c r="A198" i="4" s="1"/>
  <c r="A199" i="4" s="1"/>
  <c r="A200" i="4" s="1"/>
  <c r="A201" i="4" s="1"/>
  <c r="A202" i="4" s="1"/>
  <c r="A203" i="4" s="1"/>
  <c r="A204" i="4" s="1"/>
  <c r="A205" i="4" s="1"/>
  <c r="A206" i="4" s="1"/>
  <c r="A162" i="4"/>
  <c r="A163" i="4" s="1"/>
  <c r="A164" i="4" s="1"/>
  <c r="A165" i="4" s="1"/>
  <c r="A166" i="4" s="1"/>
  <c r="A167" i="4" s="1"/>
  <c r="A168" i="4" s="1"/>
  <c r="A169" i="4" s="1"/>
  <c r="A170" i="4" s="1"/>
  <c r="A171" i="4" s="1"/>
  <c r="A172" i="4" s="1"/>
  <c r="A173" i="4" s="1"/>
  <c r="A174" i="4" s="1"/>
  <c r="A175" i="4" s="1"/>
  <c r="A176" i="4" s="1"/>
  <c r="A177" i="4" s="1"/>
  <c r="A178" i="4" s="1"/>
  <c r="A179" i="4" s="1"/>
  <c r="A180" i="4" s="1"/>
  <c r="A181" i="4" s="1"/>
  <c r="A137" i="4"/>
  <c r="A138" i="4" s="1"/>
  <c r="A139" i="4" s="1"/>
  <c r="A140" i="4" s="1"/>
  <c r="A141" i="4" s="1"/>
  <c r="A142" i="4" s="1"/>
  <c r="A143" i="4" s="1"/>
  <c r="A144" i="4" s="1"/>
  <c r="A145" i="4" s="1"/>
  <c r="A146" i="4" s="1"/>
  <c r="A147" i="4" s="1"/>
  <c r="A148" i="4" s="1"/>
  <c r="A149" i="4" s="1"/>
  <c r="A150" i="4" s="1"/>
  <c r="A151" i="4" s="1"/>
  <c r="A152" i="4" s="1"/>
  <c r="A153" i="4" s="1"/>
  <c r="A154" i="4" s="1"/>
  <c r="A155" i="4" s="1"/>
  <c r="A133" i="4"/>
  <c r="A158" i="4" s="1"/>
  <c r="A33" i="4"/>
  <c r="A182" i="2" l="1"/>
  <c r="B157" i="2"/>
  <c r="C157" i="2" s="1"/>
  <c r="A135" i="2"/>
  <c r="A111" i="2"/>
  <c r="A112" i="2" s="1"/>
  <c r="A113" i="2" s="1"/>
  <c r="A114" i="2" s="1"/>
  <c r="A115" i="2" s="1"/>
  <c r="A116" i="2" s="1"/>
  <c r="A117" i="2" s="1"/>
  <c r="A118" i="2" s="1"/>
  <c r="A119" i="2" s="1"/>
  <c r="A120" i="2" s="1"/>
  <c r="A121" i="2" s="1"/>
  <c r="A122" i="2" s="1"/>
  <c r="A123" i="2" s="1"/>
  <c r="A124" i="2" s="1"/>
  <c r="A125" i="2" s="1"/>
  <c r="A126" i="2" s="1"/>
  <c r="A127" i="2" s="1"/>
  <c r="A128" i="2" s="1"/>
  <c r="A129" i="2" s="1"/>
  <c r="A733" i="4"/>
  <c r="A433" i="4"/>
  <c r="A333" i="4"/>
  <c r="A183" i="4"/>
  <c r="B37" i="7"/>
  <c r="B38" i="7"/>
  <c r="B39" i="7"/>
  <c r="B40" i="7"/>
  <c r="B41" i="7"/>
  <c r="B42" i="7"/>
  <c r="B43" i="7"/>
  <c r="B44" i="7"/>
  <c r="B45" i="7"/>
  <c r="B46" i="7"/>
  <c r="A207" i="2" l="1"/>
  <c r="B182" i="2"/>
  <c r="C182" i="2" s="1"/>
  <c r="A160" i="2"/>
  <c r="A136" i="2"/>
  <c r="A137" i="2" s="1"/>
  <c r="A138" i="2" s="1"/>
  <c r="A139" i="2" s="1"/>
  <c r="A140" i="2" s="1"/>
  <c r="A141" i="2" s="1"/>
  <c r="A142" i="2" s="1"/>
  <c r="A143" i="2" s="1"/>
  <c r="A144" i="2" s="1"/>
  <c r="A145" i="2" s="1"/>
  <c r="A146" i="2" s="1"/>
  <c r="A147" i="2" s="1"/>
  <c r="A148" i="2" s="1"/>
  <c r="A149" i="2" s="1"/>
  <c r="A150" i="2" s="1"/>
  <c r="A151" i="2" s="1"/>
  <c r="A152" i="2" s="1"/>
  <c r="A153" i="2" s="1"/>
  <c r="A154" i="2" s="1"/>
  <c r="A758" i="4"/>
  <c r="A458" i="4"/>
  <c r="A112" i="4"/>
  <c r="A113" i="4" s="1"/>
  <c r="A114" i="4" s="1"/>
  <c r="A115" i="4" s="1"/>
  <c r="A116" i="4" s="1"/>
  <c r="A117" i="4" s="1"/>
  <c r="A118" i="4" s="1"/>
  <c r="A119" i="4" s="1"/>
  <c r="A120" i="4" s="1"/>
  <c r="A121" i="4" s="1"/>
  <c r="A122" i="4" s="1"/>
  <c r="A123" i="4" s="1"/>
  <c r="A124" i="4" s="1"/>
  <c r="A125" i="4" s="1"/>
  <c r="A126" i="4" s="1"/>
  <c r="A127" i="4" s="1"/>
  <c r="A128" i="4" s="1"/>
  <c r="A129" i="4" s="1"/>
  <c r="A130" i="4" s="1"/>
  <c r="A131" i="4" s="1"/>
  <c r="A87" i="4"/>
  <c r="A88" i="4" s="1"/>
  <c r="A89" i="4" s="1"/>
  <c r="A90" i="4" s="1"/>
  <c r="A91" i="4" s="1"/>
  <c r="A92" i="4" s="1"/>
  <c r="A93" i="4" s="1"/>
  <c r="A94" i="4" s="1"/>
  <c r="A95" i="4" s="1"/>
  <c r="A96" i="4" s="1"/>
  <c r="A97" i="4" s="1"/>
  <c r="A98" i="4" s="1"/>
  <c r="A99" i="4" s="1"/>
  <c r="A100" i="4" s="1"/>
  <c r="A101" i="4" s="1"/>
  <c r="A102" i="4" s="1"/>
  <c r="A103" i="4" s="1"/>
  <c r="A104" i="4" s="1"/>
  <c r="A105" i="4" s="1"/>
  <c r="A106" i="4" s="1"/>
  <c r="A62" i="4"/>
  <c r="A63" i="4" s="1"/>
  <c r="A64" i="4" s="1"/>
  <c r="A65" i="4" s="1"/>
  <c r="A66" i="4" s="1"/>
  <c r="A67" i="4" s="1"/>
  <c r="A69" i="4" s="1"/>
  <c r="A70" i="4" s="1"/>
  <c r="A71" i="4" s="1"/>
  <c r="A72" i="4" s="1"/>
  <c r="A73" i="4" s="1"/>
  <c r="A74" i="4" s="1"/>
  <c r="A75" i="4" s="1"/>
  <c r="A76" i="4" s="1"/>
  <c r="A77" i="4" s="1"/>
  <c r="A78" i="4" s="1"/>
  <c r="A79" i="4" s="1"/>
  <c r="A80" i="4" s="1"/>
  <c r="A37" i="4"/>
  <c r="A38" i="4" s="1"/>
  <c r="A39" i="4" s="1"/>
  <c r="A40" i="4" s="1"/>
  <c r="A41" i="4" s="1"/>
  <c r="A42" i="4" s="1"/>
  <c r="A43" i="4" s="1"/>
  <c r="A44" i="4" s="1"/>
  <c r="A45" i="4" s="1"/>
  <c r="A46" i="4" s="1"/>
  <c r="A47" i="4" s="1"/>
  <c r="A48" i="4" s="1"/>
  <c r="A49" i="4" s="1"/>
  <c r="A50" i="4" s="1"/>
  <c r="A51" i="4" s="1"/>
  <c r="A52" i="4" s="1"/>
  <c r="A53" i="4" s="1"/>
  <c r="A54" i="4" s="1"/>
  <c r="A55" i="4" s="1"/>
  <c r="B36" i="7"/>
  <c r="B35" i="7"/>
  <c r="B34" i="7"/>
  <c r="B33" i="7"/>
  <c r="B32" i="7"/>
  <c r="B31" i="7"/>
  <c r="B30" i="7"/>
  <c r="B29" i="7"/>
  <c r="B28" i="7"/>
  <c r="B27" i="7"/>
  <c r="B26" i="7"/>
  <c r="B25" i="7"/>
  <c r="B24" i="7"/>
  <c r="B23" i="7"/>
  <c r="B22" i="7"/>
  <c r="B21" i="7"/>
  <c r="B20" i="7"/>
  <c r="B19" i="7"/>
  <c r="B18" i="7"/>
  <c r="B17" i="7"/>
  <c r="B16" i="7"/>
  <c r="B15" i="7"/>
  <c r="B14" i="7"/>
  <c r="B13" i="7"/>
  <c r="B12" i="7"/>
  <c r="B11" i="7"/>
  <c r="B10" i="7"/>
  <c r="B9" i="7"/>
  <c r="B8" i="7"/>
  <c r="B12" i="10"/>
  <c r="B11" i="8"/>
  <c r="B15" i="3"/>
  <c r="A9" i="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16" i="10"/>
  <c r="A17" i="10" s="1"/>
  <c r="A18" i="10" s="1"/>
  <c r="A19" i="10" s="1"/>
  <c r="A20" i="10" s="1"/>
  <c r="A21" i="10" s="1"/>
  <c r="A22" i="10" s="1"/>
  <c r="A23" i="10" s="1"/>
  <c r="A24" i="10" s="1"/>
  <c r="A25" i="10" s="1"/>
  <c r="A26" i="10" s="1"/>
  <c r="A27" i="10" s="1"/>
  <c r="A28" i="10" s="1"/>
  <c r="A29" i="10" s="1"/>
  <c r="A30" i="10" s="1"/>
  <c r="A31" i="10" s="1"/>
  <c r="A32" i="10" s="1"/>
  <c r="A33" i="10" s="1"/>
  <c r="A34" i="10" s="1"/>
  <c r="A859" i="9"/>
  <c r="A860" i="9" s="1"/>
  <c r="A861" i="9" s="1"/>
  <c r="A862" i="9" s="1"/>
  <c r="A863" i="9" s="1"/>
  <c r="A864" i="9" s="1"/>
  <c r="A865" i="9" s="1"/>
  <c r="A866" i="9" s="1"/>
  <c r="A867" i="9" s="1"/>
  <c r="A868" i="9" s="1"/>
  <c r="A869" i="9" s="1"/>
  <c r="A870" i="9" s="1"/>
  <c r="A871" i="9" s="1"/>
  <c r="A872" i="9" s="1"/>
  <c r="A873" i="9" s="1"/>
  <c r="A874" i="9" s="1"/>
  <c r="A875" i="9" s="1"/>
  <c r="A876" i="9" s="1"/>
  <c r="A877" i="9" s="1"/>
  <c r="A878" i="9" s="1"/>
  <c r="A857" i="9"/>
  <c r="A856" i="9" s="1"/>
  <c r="A855" i="9" s="1"/>
  <c r="A854" i="9" s="1"/>
  <c r="A830" i="9"/>
  <c r="A831" i="9" s="1"/>
  <c r="A832" i="9" s="1"/>
  <c r="A833" i="9" s="1"/>
  <c r="A834" i="9" s="1"/>
  <c r="A835" i="9" s="1"/>
  <c r="A836" i="9" s="1"/>
  <c r="A837" i="9" s="1"/>
  <c r="A838" i="9" s="1"/>
  <c r="A839" i="9" s="1"/>
  <c r="A840" i="9" s="1"/>
  <c r="A841" i="9" s="1"/>
  <c r="A842" i="9" s="1"/>
  <c r="A843" i="9" s="1"/>
  <c r="A844" i="9" s="1"/>
  <c r="A845" i="9" s="1"/>
  <c r="A846" i="9" s="1"/>
  <c r="A847" i="9" s="1"/>
  <c r="A848" i="9" s="1"/>
  <c r="A849" i="9" s="1"/>
  <c r="A828" i="9"/>
  <c r="A827" i="9" s="1"/>
  <c r="A826" i="9" s="1"/>
  <c r="A825" i="9" s="1"/>
  <c r="A801" i="9"/>
  <c r="A802" i="9" s="1"/>
  <c r="A803" i="9" s="1"/>
  <c r="A804" i="9" s="1"/>
  <c r="A805" i="9" s="1"/>
  <c r="A806" i="9" s="1"/>
  <c r="A807" i="9" s="1"/>
  <c r="A808" i="9" s="1"/>
  <c r="A809" i="9" s="1"/>
  <c r="A810" i="9" s="1"/>
  <c r="A811" i="9" s="1"/>
  <c r="A812" i="9" s="1"/>
  <c r="A813" i="9" s="1"/>
  <c r="A814" i="9" s="1"/>
  <c r="A815" i="9" s="1"/>
  <c r="A816" i="9" s="1"/>
  <c r="A817" i="9" s="1"/>
  <c r="A818" i="9" s="1"/>
  <c r="A819" i="9" s="1"/>
  <c r="A799" i="9"/>
  <c r="A798" i="9" s="1"/>
  <c r="A797" i="9" s="1"/>
  <c r="A796" i="9" s="1"/>
  <c r="A772" i="9"/>
  <c r="A773" i="9" s="1"/>
  <c r="A774" i="9" s="1"/>
  <c r="A775" i="9" s="1"/>
  <c r="A776" i="9" s="1"/>
  <c r="A777" i="9" s="1"/>
  <c r="A778" i="9" s="1"/>
  <c r="A779" i="9" s="1"/>
  <c r="A780" i="9" s="1"/>
  <c r="A781" i="9" s="1"/>
  <c r="A782" i="9" s="1"/>
  <c r="A783" i="9" s="1"/>
  <c r="A784" i="9" s="1"/>
  <c r="A785" i="9" s="1"/>
  <c r="A786" i="9" s="1"/>
  <c r="A787" i="9" s="1"/>
  <c r="A788" i="9" s="1"/>
  <c r="A789" i="9" s="1"/>
  <c r="A790" i="9" s="1"/>
  <c r="A770" i="9"/>
  <c r="A769" i="9" s="1"/>
  <c r="A768" i="9" s="1"/>
  <c r="A767" i="9" s="1"/>
  <c r="A250" i="9"/>
  <c r="A251" i="9" s="1"/>
  <c r="A252" i="9" s="1"/>
  <c r="A253" i="9" s="1"/>
  <c r="A254" i="9" s="1"/>
  <c r="A255" i="9" s="1"/>
  <c r="A256" i="9" s="1"/>
  <c r="A257" i="9" s="1"/>
  <c r="A258" i="9" s="1"/>
  <c r="A259" i="9" s="1"/>
  <c r="A260" i="9" s="1"/>
  <c r="A261" i="9" s="1"/>
  <c r="A262" i="9" s="1"/>
  <c r="A263" i="9" s="1"/>
  <c r="A264" i="9" s="1"/>
  <c r="A265" i="9" s="1"/>
  <c r="A266" i="9" s="1"/>
  <c r="A267" i="9" s="1"/>
  <c r="A268" i="9" s="1"/>
  <c r="A269" i="9" s="1"/>
  <c r="A248" i="9"/>
  <c r="A247" i="9" s="1"/>
  <c r="A246" i="9" s="1"/>
  <c r="A245" i="9" s="1"/>
  <c r="A221" i="9"/>
  <c r="A222" i="9" s="1"/>
  <c r="A223" i="9" s="1"/>
  <c r="A224" i="9" s="1"/>
  <c r="A225" i="9" s="1"/>
  <c r="A226" i="9" s="1"/>
  <c r="A227" i="9" s="1"/>
  <c r="A228" i="9" s="1"/>
  <c r="A229" i="9" s="1"/>
  <c r="A230" i="9" s="1"/>
  <c r="A231" i="9" s="1"/>
  <c r="A232" i="9" s="1"/>
  <c r="A233" i="9" s="1"/>
  <c r="A234" i="9" s="1"/>
  <c r="A235" i="9" s="1"/>
  <c r="A236" i="9" s="1"/>
  <c r="A237" i="9" s="1"/>
  <c r="A238" i="9" s="1"/>
  <c r="A239" i="9" s="1"/>
  <c r="A240" i="9" s="1"/>
  <c r="A219" i="9"/>
  <c r="A218" i="9" s="1"/>
  <c r="A217" i="9" s="1"/>
  <c r="A216" i="9" s="1"/>
  <c r="A192" i="9"/>
  <c r="A193" i="9" s="1"/>
  <c r="A194" i="9" s="1"/>
  <c r="A195" i="9" s="1"/>
  <c r="A196" i="9" s="1"/>
  <c r="A197" i="9" s="1"/>
  <c r="A198" i="9" s="1"/>
  <c r="A199" i="9" s="1"/>
  <c r="A200" i="9" s="1"/>
  <c r="A201" i="9" s="1"/>
  <c r="A202" i="9" s="1"/>
  <c r="A203" i="9" s="1"/>
  <c r="A204" i="9" s="1"/>
  <c r="A205" i="9" s="1"/>
  <c r="A206" i="9" s="1"/>
  <c r="A207" i="9" s="1"/>
  <c r="A208" i="9" s="1"/>
  <c r="A209" i="9" s="1"/>
  <c r="A210" i="9" s="1"/>
  <c r="A190" i="9"/>
  <c r="A189" i="9" s="1"/>
  <c r="A188" i="9" s="1"/>
  <c r="A187" i="9" s="1"/>
  <c r="A163" i="9"/>
  <c r="A164" i="9" s="1"/>
  <c r="A165" i="9" s="1"/>
  <c r="A166" i="9" s="1"/>
  <c r="A167" i="9" s="1"/>
  <c r="A168" i="9" s="1"/>
  <c r="A169" i="9" s="1"/>
  <c r="A170" i="9" s="1"/>
  <c r="A171" i="9" s="1"/>
  <c r="A172" i="9" s="1"/>
  <c r="A173" i="9" s="1"/>
  <c r="A174" i="9" s="1"/>
  <c r="A175" i="9" s="1"/>
  <c r="A176" i="9" s="1"/>
  <c r="A177" i="9" s="1"/>
  <c r="A178" i="9" s="1"/>
  <c r="A179" i="9" s="1"/>
  <c r="A180" i="9" s="1"/>
  <c r="A181" i="9" s="1"/>
  <c r="A182" i="9" s="1"/>
  <c r="A161" i="9"/>
  <c r="A160" i="9" s="1"/>
  <c r="A159" i="9" s="1"/>
  <c r="A158" i="9" s="1"/>
  <c r="A134" i="9"/>
  <c r="A135" i="9" s="1"/>
  <c r="A136" i="9" s="1"/>
  <c r="A137" i="9" s="1"/>
  <c r="A138" i="9" s="1"/>
  <c r="A139" i="9" s="1"/>
  <c r="A140" i="9" s="1"/>
  <c r="A141" i="9" s="1"/>
  <c r="A142" i="9" s="1"/>
  <c r="A143" i="9" s="1"/>
  <c r="A144" i="9" s="1"/>
  <c r="A145" i="9" s="1"/>
  <c r="A146" i="9" s="1"/>
  <c r="A147" i="9" s="1"/>
  <c r="A148" i="9" s="1"/>
  <c r="A149" i="9" s="1"/>
  <c r="A150" i="9" s="1"/>
  <c r="A151" i="9" s="1"/>
  <c r="A152" i="9" s="1"/>
  <c r="A153" i="9" s="1"/>
  <c r="A132" i="9"/>
  <c r="A131" i="9" s="1"/>
  <c r="A130" i="9" s="1"/>
  <c r="A129" i="9" s="1"/>
  <c r="A105" i="9"/>
  <c r="A106" i="9" s="1"/>
  <c r="A107" i="9" s="1"/>
  <c r="A108" i="9" s="1"/>
  <c r="A109" i="9" s="1"/>
  <c r="A110" i="9" s="1"/>
  <c r="A111" i="9" s="1"/>
  <c r="A112" i="9" s="1"/>
  <c r="A113" i="9" s="1"/>
  <c r="A114" i="9" s="1"/>
  <c r="A115" i="9" s="1"/>
  <c r="A116" i="9" s="1"/>
  <c r="A117" i="9" s="1"/>
  <c r="A118" i="9" s="1"/>
  <c r="A119" i="9" s="1"/>
  <c r="A120" i="9" s="1"/>
  <c r="A121" i="9" s="1"/>
  <c r="A122" i="9" s="1"/>
  <c r="A123" i="9" s="1"/>
  <c r="A124" i="9" s="1"/>
  <c r="A103" i="9"/>
  <c r="A102" i="9" s="1"/>
  <c r="A101" i="9" s="1"/>
  <c r="A100" i="9" s="1"/>
  <c r="A76" i="9"/>
  <c r="A77" i="9" s="1"/>
  <c r="A78" i="9" s="1"/>
  <c r="A79" i="9" s="1"/>
  <c r="A80" i="9" s="1"/>
  <c r="A81" i="9" s="1"/>
  <c r="A82" i="9" s="1"/>
  <c r="A83" i="9" s="1"/>
  <c r="A84" i="9" s="1"/>
  <c r="A85" i="9" s="1"/>
  <c r="A86" i="9" s="1"/>
  <c r="A87" i="9" s="1"/>
  <c r="A88" i="9" s="1"/>
  <c r="A89" i="9" s="1"/>
  <c r="A90" i="9" s="1"/>
  <c r="A91" i="9" s="1"/>
  <c r="A92" i="9" s="1"/>
  <c r="A93" i="9" s="1"/>
  <c r="A94" i="9" s="1"/>
  <c r="A95" i="9" s="1"/>
  <c r="A74" i="9"/>
  <c r="A73" i="9" s="1"/>
  <c r="A72" i="9" s="1"/>
  <c r="A71" i="9" s="1"/>
  <c r="A45" i="9"/>
  <c r="A44" i="9" s="1"/>
  <c r="A43" i="9" s="1"/>
  <c r="A42" i="9" s="1"/>
  <c r="A13" i="9"/>
  <c r="A12" i="9" s="1"/>
  <c r="A11" i="9" s="1"/>
  <c r="A10" i="9" s="1"/>
  <c r="A47" i="9"/>
  <c r="A48" i="9" s="1"/>
  <c r="A49" i="9" s="1"/>
  <c r="A50" i="9" s="1"/>
  <c r="A51" i="9" s="1"/>
  <c r="A52" i="9" s="1"/>
  <c r="A53" i="9" s="1"/>
  <c r="A54" i="9" s="1"/>
  <c r="A55" i="9" s="1"/>
  <c r="A56" i="9" s="1"/>
  <c r="A57" i="9" s="1"/>
  <c r="A58" i="9" s="1"/>
  <c r="A59" i="9" s="1"/>
  <c r="A60" i="9" s="1"/>
  <c r="A61" i="9" s="1"/>
  <c r="A62" i="9" s="1"/>
  <c r="A63" i="9" s="1"/>
  <c r="A64" i="9" s="1"/>
  <c r="A65" i="9" s="1"/>
  <c r="B39" i="9"/>
  <c r="A15" i="9"/>
  <c r="A16" i="9" s="1"/>
  <c r="A17" i="9" s="1"/>
  <c r="A18" i="9" s="1"/>
  <c r="A19" i="9" s="1"/>
  <c r="A20" i="9" s="1"/>
  <c r="A21" i="9" s="1"/>
  <c r="A22" i="9" s="1"/>
  <c r="A23" i="9" s="1"/>
  <c r="A24" i="9" s="1"/>
  <c r="A25" i="9" s="1"/>
  <c r="A26" i="9" s="1"/>
  <c r="A27" i="9" s="1"/>
  <c r="A28" i="9" s="1"/>
  <c r="A29" i="9" s="1"/>
  <c r="A30" i="9" s="1"/>
  <c r="A31" i="9" s="1"/>
  <c r="A32" i="9" s="1"/>
  <c r="A33" i="9" s="1"/>
  <c r="A34" i="9" s="1"/>
  <c r="B7" i="9"/>
  <c r="A19" i="8"/>
  <c r="A20" i="8" s="1"/>
  <c r="A21" i="8" s="1"/>
  <c r="A22" i="8" s="1"/>
  <c r="A23" i="8" s="1"/>
  <c r="A24" i="8" s="1"/>
  <c r="A25" i="8" s="1"/>
  <c r="A26" i="8" s="1"/>
  <c r="A27" i="8" s="1"/>
  <c r="A28" i="8" s="1"/>
  <c r="A29" i="8" s="1"/>
  <c r="A30" i="8" s="1"/>
  <c r="A31" i="8" s="1"/>
  <c r="A32" i="8" s="1"/>
  <c r="A33" i="8" s="1"/>
  <c r="A34" i="8" s="1"/>
  <c r="A35" i="8" s="1"/>
  <c r="A36" i="8" s="1"/>
  <c r="A37" i="8" s="1"/>
  <c r="A15" i="8"/>
  <c r="B7" i="7"/>
  <c r="A56" i="6"/>
  <c r="B31" i="6"/>
  <c r="A10" i="6"/>
  <c r="A11" i="6" s="1"/>
  <c r="A12" i="6" s="1"/>
  <c r="A13" i="6" s="1"/>
  <c r="A14" i="6" s="1"/>
  <c r="A15" i="6" s="1"/>
  <c r="A16" i="6" s="1"/>
  <c r="A17" i="6" s="1"/>
  <c r="A18" i="6" s="1"/>
  <c r="A19" i="6" s="1"/>
  <c r="A20" i="6" s="1"/>
  <c r="A21" i="6" s="1"/>
  <c r="A22" i="6" s="1"/>
  <c r="A23" i="6" s="1"/>
  <c r="A24" i="6" s="1"/>
  <c r="A25" i="6" s="1"/>
  <c r="A26" i="6" s="1"/>
  <c r="A27" i="6" s="1"/>
  <c r="A28" i="6" s="1"/>
  <c r="B6" i="6"/>
  <c r="A58" i="4"/>
  <c r="A83" i="4" s="1"/>
  <c r="A10" i="4"/>
  <c r="A11" i="4" s="1"/>
  <c r="A12" i="4" s="1"/>
  <c r="A13" i="4" s="1"/>
  <c r="A14" i="4" s="1"/>
  <c r="A15" i="4" s="1"/>
  <c r="A16" i="4" s="1"/>
  <c r="A17" i="4" s="1"/>
  <c r="A18" i="4" s="1"/>
  <c r="A19" i="4" s="1"/>
  <c r="A20" i="4" s="1"/>
  <c r="A21" i="4" s="1"/>
  <c r="A22" i="4" s="1"/>
  <c r="A23" i="4" s="1"/>
  <c r="A24" i="4" s="1"/>
  <c r="A25" i="4" s="1"/>
  <c r="A26" i="4" s="1"/>
  <c r="A27" i="4" s="1"/>
  <c r="A28" i="4" s="1"/>
  <c r="C29" i="3"/>
  <c r="C30" i="3" s="1"/>
  <c r="B30" i="3"/>
  <c r="A31" i="3"/>
  <c r="A35" i="3"/>
  <c r="A36" i="3" s="1"/>
  <c r="A37" i="3" s="1"/>
  <c r="A38" i="3" s="1"/>
  <c r="A39" i="3" s="1"/>
  <c r="A40" i="3" s="1"/>
  <c r="A41" i="3" s="1"/>
  <c r="A42" i="3" s="1"/>
  <c r="A43" i="3" s="1"/>
  <c r="A44" i="3" s="1"/>
  <c r="A45" i="3" s="1"/>
  <c r="A46" i="3" s="1"/>
  <c r="A47" i="3" s="1"/>
  <c r="A48" i="3" s="1"/>
  <c r="A49" i="3" s="1"/>
  <c r="A50" i="3" s="1"/>
  <c r="A51" i="3" s="1"/>
  <c r="A52" i="3" s="1"/>
  <c r="A53" i="3" s="1"/>
  <c r="A185" i="2" l="1"/>
  <c r="A161" i="2"/>
  <c r="A162" i="2" s="1"/>
  <c r="A163" i="2" s="1"/>
  <c r="A164" i="2" s="1"/>
  <c r="A165" i="2" s="1"/>
  <c r="A166" i="2" s="1"/>
  <c r="A167" i="2" s="1"/>
  <c r="A168" i="2" s="1"/>
  <c r="A169" i="2" s="1"/>
  <c r="A170" i="2" s="1"/>
  <c r="A171" i="2" s="1"/>
  <c r="A172" i="2" s="1"/>
  <c r="A173" i="2" s="1"/>
  <c r="A174" i="2" s="1"/>
  <c r="A175" i="2" s="1"/>
  <c r="A176" i="2" s="1"/>
  <c r="A177" i="2" s="1"/>
  <c r="A178" i="2" s="1"/>
  <c r="A179" i="2" s="1"/>
  <c r="A180" i="2" s="1"/>
  <c r="A232" i="2"/>
  <c r="B207" i="2"/>
  <c r="C207" i="2" s="1"/>
  <c r="A783" i="4"/>
  <c r="A483" i="4"/>
  <c r="A81" i="6"/>
  <c r="B81" i="6" s="1"/>
  <c r="B56" i="6"/>
  <c r="A68" i="9"/>
  <c r="A108" i="4"/>
  <c r="D29" i="3"/>
  <c r="A257" i="2" l="1"/>
  <c r="B232" i="2"/>
  <c r="C232" i="2" s="1"/>
  <c r="A210" i="2"/>
  <c r="A186" i="2"/>
  <c r="A187" i="2" s="1"/>
  <c r="A188" i="2" s="1"/>
  <c r="A189" i="2" s="1"/>
  <c r="A190" i="2" s="1"/>
  <c r="A191" i="2" s="1"/>
  <c r="A192" i="2" s="1"/>
  <c r="A193" i="2" s="1"/>
  <c r="A194" i="2" s="1"/>
  <c r="A195" i="2" s="1"/>
  <c r="A196" i="2" s="1"/>
  <c r="A197" i="2" s="1"/>
  <c r="A198" i="2" s="1"/>
  <c r="A199" i="2" s="1"/>
  <c r="A200" i="2" s="1"/>
  <c r="A201" i="2" s="1"/>
  <c r="A202" i="2" s="1"/>
  <c r="A203" i="2" s="1"/>
  <c r="A204" i="2" s="1"/>
  <c r="A205" i="2" s="1"/>
  <c r="A106" i="6"/>
  <c r="B106" i="6" s="1"/>
  <c r="A808" i="4"/>
  <c r="A508" i="4"/>
  <c r="A97" i="9"/>
  <c r="B68" i="9"/>
  <c r="E29" i="3"/>
  <c r="D30" i="3"/>
  <c r="A235" i="2" l="1"/>
  <c r="A211" i="2"/>
  <c r="A212" i="2" s="1"/>
  <c r="A213" i="2" s="1"/>
  <c r="A214" i="2" s="1"/>
  <c r="A215" i="2" s="1"/>
  <c r="A216" i="2" s="1"/>
  <c r="A217" i="2" s="1"/>
  <c r="A218" i="2" s="1"/>
  <c r="A219" i="2" s="1"/>
  <c r="A220" i="2" s="1"/>
  <c r="A221" i="2" s="1"/>
  <c r="A222" i="2" s="1"/>
  <c r="A223" i="2" s="1"/>
  <c r="A224" i="2" s="1"/>
  <c r="A225" i="2" s="1"/>
  <c r="A226" i="2" s="1"/>
  <c r="A227" i="2" s="1"/>
  <c r="A228" i="2" s="1"/>
  <c r="A229" i="2" s="1"/>
  <c r="A230" i="2" s="1"/>
  <c r="A282" i="2"/>
  <c r="B257" i="2"/>
  <c r="C257" i="2" s="1"/>
  <c r="A131" i="6"/>
  <c r="B131" i="6" s="1"/>
  <c r="A833" i="4"/>
  <c r="A533" i="4"/>
  <c r="A126" i="9"/>
  <c r="B97" i="9"/>
  <c r="F29" i="3"/>
  <c r="E30" i="3"/>
  <c r="A307" i="2" l="1"/>
  <c r="B282" i="2"/>
  <c r="C282" i="2" s="1"/>
  <c r="A260" i="2"/>
  <c r="A236" i="2"/>
  <c r="A237" i="2" s="1"/>
  <c r="A238" i="2" s="1"/>
  <c r="A239" i="2" s="1"/>
  <c r="A240" i="2" s="1"/>
  <c r="A241" i="2" s="1"/>
  <c r="A242" i="2" s="1"/>
  <c r="A243" i="2" s="1"/>
  <c r="A244" i="2" s="1"/>
  <c r="A245" i="2" s="1"/>
  <c r="A246" i="2" s="1"/>
  <c r="A247" i="2" s="1"/>
  <c r="A248" i="2" s="1"/>
  <c r="A249" i="2" s="1"/>
  <c r="A250" i="2" s="1"/>
  <c r="A251" i="2" s="1"/>
  <c r="A252" i="2" s="1"/>
  <c r="A253" i="2" s="1"/>
  <c r="A254" i="2" s="1"/>
  <c r="A255" i="2" s="1"/>
  <c r="A156" i="6"/>
  <c r="A181" i="6" s="1"/>
  <c r="A858" i="4"/>
  <c r="A558" i="4"/>
  <c r="B126" i="9"/>
  <c r="A155" i="9"/>
  <c r="G29" i="3"/>
  <c r="F30" i="3"/>
  <c r="A285" i="2" l="1"/>
  <c r="A261" i="2"/>
  <c r="A262" i="2" s="1"/>
  <c r="A263" i="2" s="1"/>
  <c r="A264" i="2" s="1"/>
  <c r="A265" i="2" s="1"/>
  <c r="A266" i="2" s="1"/>
  <c r="A267" i="2" s="1"/>
  <c r="A268" i="2" s="1"/>
  <c r="A269" i="2" s="1"/>
  <c r="A270" i="2" s="1"/>
  <c r="A271" i="2" s="1"/>
  <c r="A272" i="2" s="1"/>
  <c r="A273" i="2" s="1"/>
  <c r="A274" i="2" s="1"/>
  <c r="A275" i="2" s="1"/>
  <c r="A276" i="2" s="1"/>
  <c r="A277" i="2" s="1"/>
  <c r="A278" i="2" s="1"/>
  <c r="A279" i="2" s="1"/>
  <c r="A280" i="2" s="1"/>
  <c r="A332" i="2"/>
  <c r="B307" i="2"/>
  <c r="C307" i="2" s="1"/>
  <c r="B156" i="6"/>
  <c r="A883" i="4"/>
  <c r="A583" i="4"/>
  <c r="B155" i="9"/>
  <c r="A184" i="9"/>
  <c r="B181" i="6"/>
  <c r="A206" i="6"/>
  <c r="G30" i="3"/>
  <c r="H29" i="3"/>
  <c r="A357" i="2" l="1"/>
  <c r="B332" i="2"/>
  <c r="C332" i="2" s="1"/>
  <c r="A310" i="2"/>
  <c r="A286" i="2"/>
  <c r="A287" i="2" s="1"/>
  <c r="A288" i="2" s="1"/>
  <c r="A289" i="2" s="1"/>
  <c r="A290" i="2" s="1"/>
  <c r="A291" i="2" s="1"/>
  <c r="A292" i="2" s="1"/>
  <c r="A293" i="2" s="1"/>
  <c r="A294" i="2" s="1"/>
  <c r="A295" i="2" s="1"/>
  <c r="A296" i="2" s="1"/>
  <c r="A297" i="2" s="1"/>
  <c r="A298" i="2" s="1"/>
  <c r="A299" i="2" s="1"/>
  <c r="A300" i="2" s="1"/>
  <c r="A301" i="2" s="1"/>
  <c r="A302" i="2" s="1"/>
  <c r="A303" i="2" s="1"/>
  <c r="A304" i="2" s="1"/>
  <c r="A305" i="2" s="1"/>
  <c r="A908" i="4"/>
  <c r="A608" i="4"/>
  <c r="B184" i="9"/>
  <c r="A213" i="9"/>
  <c r="B206" i="6"/>
  <c r="A231" i="6"/>
  <c r="H30" i="3"/>
  <c r="I29" i="3"/>
  <c r="A382" i="2" l="1"/>
  <c r="B357" i="2"/>
  <c r="C357" i="2" s="1"/>
  <c r="A335" i="2"/>
  <c r="A311" i="2"/>
  <c r="A312" i="2" s="1"/>
  <c r="A313" i="2" s="1"/>
  <c r="A314" i="2" s="1"/>
  <c r="A315" i="2" s="1"/>
  <c r="A316" i="2" s="1"/>
  <c r="A317" i="2" s="1"/>
  <c r="A318" i="2" s="1"/>
  <c r="A319" i="2" s="1"/>
  <c r="A320" i="2" s="1"/>
  <c r="A321" i="2" s="1"/>
  <c r="A322" i="2" s="1"/>
  <c r="A323" i="2" s="1"/>
  <c r="A324" i="2" s="1"/>
  <c r="A325" i="2" s="1"/>
  <c r="A326" i="2" s="1"/>
  <c r="A327" i="2" s="1"/>
  <c r="A328" i="2" s="1"/>
  <c r="A329" i="2" s="1"/>
  <c r="A330" i="2" s="1"/>
  <c r="A933" i="4"/>
  <c r="A633" i="4"/>
  <c r="B213" i="9"/>
  <c r="A242" i="9"/>
  <c r="B231" i="6"/>
  <c r="A256" i="6"/>
  <c r="I30" i="3"/>
  <c r="J29" i="3"/>
  <c r="A407" i="2" l="1"/>
  <c r="B382" i="2"/>
  <c r="C382" i="2" s="1"/>
  <c r="A360" i="2"/>
  <c r="A336" i="2"/>
  <c r="A337" i="2" s="1"/>
  <c r="A338" i="2" s="1"/>
  <c r="A339" i="2" s="1"/>
  <c r="A340" i="2" s="1"/>
  <c r="A341" i="2" s="1"/>
  <c r="A342" i="2" s="1"/>
  <c r="A343" i="2" s="1"/>
  <c r="A344" i="2" s="1"/>
  <c r="A345" i="2" s="1"/>
  <c r="A346" i="2" s="1"/>
  <c r="A347" i="2" s="1"/>
  <c r="A348" i="2" s="1"/>
  <c r="A349" i="2" s="1"/>
  <c r="A350" i="2" s="1"/>
  <c r="A351" i="2" s="1"/>
  <c r="A352" i="2" s="1"/>
  <c r="A353" i="2" s="1"/>
  <c r="A354" i="2" s="1"/>
  <c r="A355" i="2" s="1"/>
  <c r="B242" i="9"/>
  <c r="A271" i="9"/>
  <c r="B256" i="6"/>
  <c r="A281" i="6"/>
  <c r="A306" i="6" s="1"/>
  <c r="B306" i="6" s="1"/>
  <c r="K29" i="3"/>
  <c r="J30" i="3"/>
  <c r="A432" i="2" l="1"/>
  <c r="B407" i="2"/>
  <c r="C407" i="2" s="1"/>
  <c r="A385" i="2"/>
  <c r="A361" i="2"/>
  <c r="A362" i="2" s="1"/>
  <c r="A363" i="2" s="1"/>
  <c r="A364" i="2" s="1"/>
  <c r="A365" i="2" s="1"/>
  <c r="A366" i="2" s="1"/>
  <c r="A367" i="2" s="1"/>
  <c r="A368" i="2" s="1"/>
  <c r="A369" i="2" s="1"/>
  <c r="A370" i="2" s="1"/>
  <c r="A371" i="2" s="1"/>
  <c r="A372" i="2" s="1"/>
  <c r="A373" i="2" s="1"/>
  <c r="A374" i="2" s="1"/>
  <c r="A375" i="2" s="1"/>
  <c r="A376" i="2" s="1"/>
  <c r="A377" i="2" s="1"/>
  <c r="A378" i="2" s="1"/>
  <c r="A379" i="2" s="1"/>
  <c r="A380" i="2" s="1"/>
  <c r="B271" i="9"/>
  <c r="A300" i="9"/>
  <c r="B281" i="6"/>
  <c r="L29" i="3"/>
  <c r="K30" i="3"/>
  <c r="A457" i="2" l="1"/>
  <c r="B432" i="2"/>
  <c r="C432" i="2" s="1"/>
  <c r="A410" i="2"/>
  <c r="A386" i="2"/>
  <c r="A387" i="2" s="1"/>
  <c r="A388" i="2" s="1"/>
  <c r="A389" i="2" s="1"/>
  <c r="A390" i="2" s="1"/>
  <c r="A391" i="2" s="1"/>
  <c r="A392" i="2" s="1"/>
  <c r="A393" i="2" s="1"/>
  <c r="A394" i="2" s="1"/>
  <c r="A395" i="2" s="1"/>
  <c r="A396" i="2" s="1"/>
  <c r="A397" i="2" s="1"/>
  <c r="A398" i="2" s="1"/>
  <c r="A399" i="2" s="1"/>
  <c r="A400" i="2" s="1"/>
  <c r="A401" i="2" s="1"/>
  <c r="A402" i="2" s="1"/>
  <c r="A403" i="2" s="1"/>
  <c r="A404" i="2" s="1"/>
  <c r="A405" i="2" s="1"/>
  <c r="A329" i="9"/>
  <c r="B300" i="9"/>
  <c r="A331" i="6"/>
  <c r="M29" i="3"/>
  <c r="L30" i="3"/>
  <c r="A435" i="2" l="1"/>
  <c r="A411" i="2"/>
  <c r="A412" i="2" s="1"/>
  <c r="A413" i="2" s="1"/>
  <c r="A414" i="2" s="1"/>
  <c r="A415" i="2" s="1"/>
  <c r="A416" i="2" s="1"/>
  <c r="A417" i="2" s="1"/>
  <c r="A418" i="2" s="1"/>
  <c r="A419" i="2" s="1"/>
  <c r="A420" i="2" s="1"/>
  <c r="A421" i="2" s="1"/>
  <c r="A422" i="2" s="1"/>
  <c r="A423" i="2" s="1"/>
  <c r="A424" i="2" s="1"/>
  <c r="A425" i="2" s="1"/>
  <c r="A426" i="2" s="1"/>
  <c r="A427" i="2" s="1"/>
  <c r="A428" i="2" s="1"/>
  <c r="A429" i="2" s="1"/>
  <c r="A430" i="2" s="1"/>
  <c r="A482" i="2"/>
  <c r="B457" i="2"/>
  <c r="C457" i="2" s="1"/>
  <c r="B329" i="9"/>
  <c r="A358" i="9"/>
  <c r="B331" i="6"/>
  <c r="A356" i="6"/>
  <c r="N29" i="3"/>
  <c r="M30" i="3"/>
  <c r="A507" i="2" l="1"/>
  <c r="B482" i="2"/>
  <c r="C482" i="2" s="1"/>
  <c r="A460" i="2"/>
  <c r="A436" i="2"/>
  <c r="A437" i="2" s="1"/>
  <c r="A438" i="2" s="1"/>
  <c r="A439" i="2" s="1"/>
  <c r="A440" i="2" s="1"/>
  <c r="A441" i="2" s="1"/>
  <c r="A442" i="2" s="1"/>
  <c r="A443" i="2" s="1"/>
  <c r="A444" i="2" s="1"/>
  <c r="A445" i="2" s="1"/>
  <c r="A446" i="2" s="1"/>
  <c r="A447" i="2" s="1"/>
  <c r="A448" i="2" s="1"/>
  <c r="A449" i="2" s="1"/>
  <c r="A450" i="2" s="1"/>
  <c r="A451" i="2" s="1"/>
  <c r="A452" i="2" s="1"/>
  <c r="A453" i="2" s="1"/>
  <c r="A454" i="2" s="1"/>
  <c r="A455" i="2" s="1"/>
  <c r="A387" i="9"/>
  <c r="B358" i="9"/>
  <c r="B356" i="6"/>
  <c r="A381" i="6"/>
  <c r="O29" i="3"/>
  <c r="N30" i="3"/>
  <c r="A532" i="2" l="1"/>
  <c r="B507" i="2"/>
  <c r="C507" i="2" s="1"/>
  <c r="A485" i="2"/>
  <c r="A461" i="2"/>
  <c r="A462" i="2" s="1"/>
  <c r="A463" i="2" s="1"/>
  <c r="A464" i="2" s="1"/>
  <c r="A465" i="2" s="1"/>
  <c r="A466" i="2" s="1"/>
  <c r="A467" i="2" s="1"/>
  <c r="A468" i="2" s="1"/>
  <c r="A469" i="2" s="1"/>
  <c r="A470" i="2" s="1"/>
  <c r="A471" i="2" s="1"/>
  <c r="A472" i="2" s="1"/>
  <c r="A473" i="2" s="1"/>
  <c r="A474" i="2" s="1"/>
  <c r="A475" i="2" s="1"/>
  <c r="A476" i="2" s="1"/>
  <c r="A477" i="2" s="1"/>
  <c r="A478" i="2" s="1"/>
  <c r="A479" i="2" s="1"/>
  <c r="A480" i="2" s="1"/>
  <c r="A416" i="9"/>
  <c r="B387" i="9"/>
  <c r="B381" i="6"/>
  <c r="A406" i="6"/>
  <c r="P29" i="3"/>
  <c r="O30" i="3"/>
  <c r="A510" i="2" l="1"/>
  <c r="A486" i="2"/>
  <c r="A487" i="2" s="1"/>
  <c r="A488" i="2" s="1"/>
  <c r="A489" i="2" s="1"/>
  <c r="A490" i="2" s="1"/>
  <c r="A491" i="2" s="1"/>
  <c r="A492" i="2" s="1"/>
  <c r="A493" i="2" s="1"/>
  <c r="A494" i="2" s="1"/>
  <c r="A495" i="2" s="1"/>
  <c r="A496" i="2" s="1"/>
  <c r="A497" i="2" s="1"/>
  <c r="A498" i="2" s="1"/>
  <c r="A499" i="2" s="1"/>
  <c r="A500" i="2" s="1"/>
  <c r="A501" i="2" s="1"/>
  <c r="A502" i="2" s="1"/>
  <c r="A503" i="2" s="1"/>
  <c r="A504" i="2" s="1"/>
  <c r="A505" i="2" s="1"/>
  <c r="B532" i="2"/>
  <c r="C532" i="2" s="1"/>
  <c r="A557" i="2"/>
  <c r="B416" i="9"/>
  <c r="A445" i="9"/>
  <c r="B406" i="6"/>
  <c r="A431" i="6"/>
  <c r="P30" i="3"/>
  <c r="Q29" i="3"/>
  <c r="B557" i="2" l="1"/>
  <c r="C557" i="2" s="1"/>
  <c r="A582" i="2"/>
  <c r="A535" i="2"/>
  <c r="A511" i="2"/>
  <c r="A512" i="2" s="1"/>
  <c r="A513" i="2" s="1"/>
  <c r="A514" i="2" s="1"/>
  <c r="A515" i="2" s="1"/>
  <c r="A516" i="2" s="1"/>
  <c r="A517" i="2" s="1"/>
  <c r="A518" i="2" s="1"/>
  <c r="A519" i="2" s="1"/>
  <c r="A520" i="2" s="1"/>
  <c r="A521" i="2" s="1"/>
  <c r="A522" i="2" s="1"/>
  <c r="A523" i="2" s="1"/>
  <c r="A524" i="2" s="1"/>
  <c r="A525" i="2" s="1"/>
  <c r="A526" i="2" s="1"/>
  <c r="A527" i="2" s="1"/>
  <c r="A528" i="2" s="1"/>
  <c r="A529" i="2" s="1"/>
  <c r="A530" i="2" s="1"/>
  <c r="B445" i="9"/>
  <c r="A474" i="9"/>
  <c r="B431" i="6"/>
  <c r="A456" i="6"/>
  <c r="Q30" i="3"/>
  <c r="R29" i="3"/>
  <c r="A536" i="2" l="1"/>
  <c r="A537" i="2" s="1"/>
  <c r="A538" i="2" s="1"/>
  <c r="A539" i="2" s="1"/>
  <c r="A540" i="2" s="1"/>
  <c r="A541" i="2" s="1"/>
  <c r="A542" i="2" s="1"/>
  <c r="A543" i="2" s="1"/>
  <c r="A544" i="2" s="1"/>
  <c r="A545" i="2" s="1"/>
  <c r="A546" i="2" s="1"/>
  <c r="A547" i="2" s="1"/>
  <c r="A548" i="2" s="1"/>
  <c r="A549" i="2" s="1"/>
  <c r="A550" i="2" s="1"/>
  <c r="A551" i="2" s="1"/>
  <c r="A552" i="2" s="1"/>
  <c r="A553" i="2" s="1"/>
  <c r="A554" i="2" s="1"/>
  <c r="A560" i="2"/>
  <c r="B582" i="2"/>
  <c r="C582" i="2" s="1"/>
  <c r="A607" i="2"/>
  <c r="B474" i="9"/>
  <c r="A503" i="9"/>
  <c r="B456" i="6"/>
  <c r="A481" i="6"/>
  <c r="R30" i="3"/>
  <c r="S29" i="3"/>
  <c r="A561" i="2" l="1"/>
  <c r="A562" i="2" s="1"/>
  <c r="A563" i="2" s="1"/>
  <c r="A564" i="2" s="1"/>
  <c r="A565" i="2" s="1"/>
  <c r="A566" i="2" s="1"/>
  <c r="A567" i="2" s="1"/>
  <c r="A568" i="2" s="1"/>
  <c r="A569" i="2" s="1"/>
  <c r="A570" i="2" s="1"/>
  <c r="A571" i="2" s="1"/>
  <c r="A572" i="2" s="1"/>
  <c r="A573" i="2" s="1"/>
  <c r="A574" i="2" s="1"/>
  <c r="A575" i="2" s="1"/>
  <c r="A576" i="2" s="1"/>
  <c r="A577" i="2" s="1"/>
  <c r="A578" i="2" s="1"/>
  <c r="A579" i="2" s="1"/>
  <c r="A580" i="2" s="1"/>
  <c r="A585" i="2"/>
  <c r="B607" i="2"/>
  <c r="C607" i="2" s="1"/>
  <c r="A632" i="2"/>
  <c r="A532" i="9"/>
  <c r="B503" i="9"/>
  <c r="B481" i="6"/>
  <c r="A506" i="6"/>
  <c r="S30" i="3"/>
  <c r="T29" i="3"/>
  <c r="B632" i="2" l="1"/>
  <c r="C632" i="2" s="1"/>
  <c r="A657" i="2"/>
  <c r="A586" i="2"/>
  <c r="A587" i="2" s="1"/>
  <c r="A588" i="2" s="1"/>
  <c r="A589" i="2" s="1"/>
  <c r="A590" i="2" s="1"/>
  <c r="A591" i="2" s="1"/>
  <c r="A592" i="2" s="1"/>
  <c r="A593" i="2" s="1"/>
  <c r="A594" i="2" s="1"/>
  <c r="A595" i="2" s="1"/>
  <c r="A596" i="2" s="1"/>
  <c r="A597" i="2" s="1"/>
  <c r="A598" i="2" s="1"/>
  <c r="A599" i="2" s="1"/>
  <c r="A600" i="2" s="1"/>
  <c r="A601" i="2" s="1"/>
  <c r="A602" i="2" s="1"/>
  <c r="A603" i="2" s="1"/>
  <c r="A604" i="2" s="1"/>
  <c r="A605" i="2" s="1"/>
  <c r="A610" i="2"/>
  <c r="B532" i="9"/>
  <c r="A561" i="9"/>
  <c r="B506" i="6"/>
  <c r="A531" i="6"/>
  <c r="T30" i="3"/>
  <c r="U29" i="3"/>
  <c r="A611" i="2" l="1"/>
  <c r="A612" i="2" s="1"/>
  <c r="A613" i="2" s="1"/>
  <c r="A614" i="2" s="1"/>
  <c r="A615" i="2" s="1"/>
  <c r="A616" i="2" s="1"/>
  <c r="A617" i="2" s="1"/>
  <c r="A618" i="2" s="1"/>
  <c r="A619" i="2" s="1"/>
  <c r="A620" i="2" s="1"/>
  <c r="A621" i="2" s="1"/>
  <c r="A622" i="2" s="1"/>
  <c r="A623" i="2" s="1"/>
  <c r="A624" i="2" s="1"/>
  <c r="A625" i="2" s="1"/>
  <c r="A626" i="2" s="1"/>
  <c r="A627" i="2" s="1"/>
  <c r="A628" i="2" s="1"/>
  <c r="A629" i="2" s="1"/>
  <c r="A630" i="2" s="1"/>
  <c r="A635" i="2"/>
  <c r="B657" i="2"/>
  <c r="C657" i="2" s="1"/>
  <c r="A682" i="2"/>
  <c r="B561" i="9"/>
  <c r="A590" i="9"/>
  <c r="B531" i="6"/>
  <c r="A556" i="6"/>
  <c r="U30" i="3"/>
  <c r="V29" i="3"/>
  <c r="B682" i="2" l="1"/>
  <c r="C682" i="2" s="1"/>
  <c r="A707" i="2"/>
  <c r="A636" i="2"/>
  <c r="A637" i="2" s="1"/>
  <c r="A638" i="2" s="1"/>
  <c r="A639" i="2" s="1"/>
  <c r="A640" i="2" s="1"/>
  <c r="A641" i="2" s="1"/>
  <c r="A642" i="2" s="1"/>
  <c r="A643" i="2" s="1"/>
  <c r="A644" i="2" s="1"/>
  <c r="A645" i="2" s="1"/>
  <c r="A646" i="2" s="1"/>
  <c r="A647" i="2" s="1"/>
  <c r="A648" i="2" s="1"/>
  <c r="A649" i="2" s="1"/>
  <c r="A650" i="2" s="1"/>
  <c r="A651" i="2" s="1"/>
  <c r="A652" i="2" s="1"/>
  <c r="A653" i="2" s="1"/>
  <c r="A654" i="2" s="1"/>
  <c r="A655" i="2" s="1"/>
  <c r="A660" i="2"/>
  <c r="A619" i="9"/>
  <c r="B590" i="9"/>
  <c r="B556" i="6"/>
  <c r="A581" i="6"/>
  <c r="W29" i="3"/>
  <c r="V30" i="3"/>
  <c r="A661" i="2" l="1"/>
  <c r="A662" i="2" s="1"/>
  <c r="A663" i="2" s="1"/>
  <c r="A664" i="2" s="1"/>
  <c r="A665" i="2" s="1"/>
  <c r="A666" i="2" s="1"/>
  <c r="A667" i="2" s="1"/>
  <c r="A668" i="2" s="1"/>
  <c r="A669" i="2" s="1"/>
  <c r="A670" i="2" s="1"/>
  <c r="A671" i="2" s="1"/>
  <c r="A672" i="2" s="1"/>
  <c r="A673" i="2" s="1"/>
  <c r="A674" i="2" s="1"/>
  <c r="A675" i="2" s="1"/>
  <c r="A676" i="2" s="1"/>
  <c r="A677" i="2" s="1"/>
  <c r="A678" i="2" s="1"/>
  <c r="A679" i="2" s="1"/>
  <c r="A680" i="2" s="1"/>
  <c r="A685" i="2"/>
  <c r="B707" i="2"/>
  <c r="C707" i="2" s="1"/>
  <c r="A732" i="2"/>
  <c r="A648" i="9"/>
  <c r="B619" i="9"/>
  <c r="B581" i="6"/>
  <c r="A606" i="6"/>
  <c r="X29" i="3"/>
  <c r="W30" i="3"/>
  <c r="B732" i="2" l="1"/>
  <c r="C732" i="2" s="1"/>
  <c r="A757" i="2"/>
  <c r="A686" i="2"/>
  <c r="A687" i="2" s="1"/>
  <c r="A688" i="2" s="1"/>
  <c r="A689" i="2" s="1"/>
  <c r="A690" i="2" s="1"/>
  <c r="A691" i="2" s="1"/>
  <c r="A692" i="2" s="1"/>
  <c r="A693" i="2" s="1"/>
  <c r="A694" i="2" s="1"/>
  <c r="A695" i="2" s="1"/>
  <c r="A696" i="2" s="1"/>
  <c r="A697" i="2" s="1"/>
  <c r="A698" i="2" s="1"/>
  <c r="A699" i="2" s="1"/>
  <c r="A700" i="2" s="1"/>
  <c r="A701" i="2" s="1"/>
  <c r="A702" i="2" s="1"/>
  <c r="A703" i="2" s="1"/>
  <c r="A704" i="2" s="1"/>
  <c r="A705" i="2" s="1"/>
  <c r="A710" i="2"/>
  <c r="A677" i="9"/>
  <c r="B648" i="9"/>
  <c r="B606" i="6"/>
  <c r="A631" i="6"/>
  <c r="Y29" i="3"/>
  <c r="X30" i="3"/>
  <c r="A711" i="2" l="1"/>
  <c r="A712" i="2" s="1"/>
  <c r="A713" i="2" s="1"/>
  <c r="A714" i="2" s="1"/>
  <c r="A715" i="2" s="1"/>
  <c r="A716" i="2" s="1"/>
  <c r="A717" i="2" s="1"/>
  <c r="A718" i="2" s="1"/>
  <c r="A719" i="2" s="1"/>
  <c r="A720" i="2" s="1"/>
  <c r="A721" i="2" s="1"/>
  <c r="A722" i="2" s="1"/>
  <c r="A723" i="2" s="1"/>
  <c r="A724" i="2" s="1"/>
  <c r="A725" i="2" s="1"/>
  <c r="A726" i="2" s="1"/>
  <c r="A727" i="2" s="1"/>
  <c r="A728" i="2" s="1"/>
  <c r="A729" i="2" s="1"/>
  <c r="A730" i="2" s="1"/>
  <c r="A735" i="2"/>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B757" i="2"/>
  <c r="C757" i="2" s="1"/>
  <c r="A782" i="2"/>
  <c r="B677" i="9"/>
  <c r="A706" i="9"/>
  <c r="B631" i="6"/>
  <c r="A656" i="6"/>
  <c r="Z29" i="3"/>
  <c r="Y30" i="3"/>
  <c r="B782" i="2" l="1"/>
  <c r="C782" i="2" s="1"/>
  <c r="A807" i="2"/>
  <c r="B706" i="9"/>
  <c r="A735" i="9"/>
  <c r="B656" i="6"/>
  <c r="A681" i="6"/>
  <c r="AA29" i="3"/>
  <c r="Z30" i="3"/>
  <c r="A832" i="2" l="1"/>
  <c r="B807" i="2"/>
  <c r="C807" i="2" s="1"/>
  <c r="B735" i="9"/>
  <c r="A764" i="9"/>
  <c r="B681" i="6"/>
  <c r="A706" i="6"/>
  <c r="AA30" i="3"/>
  <c r="AB29" i="3"/>
  <c r="B832" i="2" l="1"/>
  <c r="C832" i="2" s="1"/>
  <c r="A857" i="2"/>
  <c r="A793" i="9"/>
  <c r="B764" i="9"/>
  <c r="B706" i="6"/>
  <c r="A731" i="6"/>
  <c r="B731" i="6" s="1"/>
  <c r="AB30" i="3"/>
  <c r="AC29" i="3"/>
  <c r="B857" i="2" l="1"/>
  <c r="C857" i="2" s="1"/>
  <c r="A882" i="2"/>
  <c r="B793" i="9"/>
  <c r="A822" i="9"/>
  <c r="AC30" i="3"/>
  <c r="AD29" i="3"/>
  <c r="A907" i="2" l="1"/>
  <c r="B882" i="2"/>
  <c r="C882" i="2" s="1"/>
  <c r="A851" i="9"/>
  <c r="B822" i="9"/>
  <c r="AD30" i="3"/>
  <c r="AE29" i="3"/>
  <c r="B907" i="2" l="1"/>
  <c r="C907" i="2" s="1"/>
  <c r="A932" i="2"/>
  <c r="B851" i="9"/>
  <c r="A880" i="9"/>
  <c r="AE30" i="3"/>
  <c r="AF29" i="3"/>
  <c r="B932" i="2" l="1"/>
  <c r="C932" i="2" s="1"/>
  <c r="A957" i="2"/>
  <c r="B880" i="9"/>
  <c r="A909" i="9"/>
  <c r="AG29" i="3"/>
  <c r="AF30" i="3"/>
  <c r="B957" i="2" l="1"/>
  <c r="C957" i="2" s="1"/>
  <c r="A982" i="2"/>
  <c r="B982" i="2" s="1"/>
  <c r="C982" i="2" s="1"/>
  <c r="B909" i="9"/>
  <c r="A938" i="9"/>
  <c r="AH29" i="3"/>
  <c r="AG30" i="3"/>
  <c r="B938" i="9" l="1"/>
  <c r="A967" i="9"/>
  <c r="AI29" i="3"/>
  <c r="AH30" i="3"/>
  <c r="A996" i="9" l="1"/>
  <c r="B967" i="9"/>
  <c r="AI30" i="3"/>
  <c r="AJ29" i="3"/>
  <c r="B996" i="9" l="1"/>
  <c r="A1025" i="9"/>
  <c r="AJ30" i="3"/>
  <c r="AK29" i="3"/>
  <c r="B1025" i="9" l="1"/>
  <c r="A1054" i="9"/>
  <c r="AL29" i="3"/>
  <c r="AK30" i="3"/>
  <c r="B1054" i="9" l="1"/>
  <c r="A1083" i="9"/>
  <c r="AL30" i="3"/>
  <c r="AM29" i="3"/>
  <c r="B1083" i="9" l="1"/>
  <c r="A1112" i="9"/>
  <c r="AN29" i="3"/>
  <c r="AM30" i="3"/>
  <c r="B1112" i="9" l="1"/>
  <c r="A1141" i="9"/>
  <c r="B1141" i="9" s="1"/>
  <c r="AN30" i="3"/>
  <c r="AO29" i="3"/>
  <c r="AO30"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Rainbow Wong</author>
  </authors>
  <commentList>
    <comment ref="E15" authorId="0" shapeId="0" xr:uid="{F79D0000-1E09-4FE0-A6C1-FDF588699F3F}">
      <text>
        <r>
          <rPr>
            <sz val="9"/>
            <color indexed="81"/>
            <rFont val="Tahoma"/>
            <family val="2"/>
          </rPr>
          <t xml:space="preserve">Portfolio analysis begins in 2024, hence, no information for 2023
</t>
        </r>
      </text>
    </comment>
  </commentList>
</comments>
</file>

<file path=xl/sharedStrings.xml><?xml version="1.0" encoding="utf-8"?>
<sst xmlns="http://schemas.openxmlformats.org/spreadsheetml/2006/main" count="8117" uniqueCount="348">
  <si>
    <t>Clean Energy Plan and Integrated Resource Plan 2023</t>
  </si>
  <si>
    <t>CEP Data Template</t>
  </si>
  <si>
    <t>Purpose:</t>
  </si>
  <si>
    <t>This spreadsheet contains supporting data for PGE's portfolio analysis for the 2023 Clean Energy Plan (CEP) and Integrated Resource Plan (IRP). For accessibility and in compliance with OPUC Order 22-446, the data is provided in a standard format provided by Public Utility Commission of Oregon (OPUC) Staff.</t>
  </si>
  <si>
    <t>Location:</t>
  </si>
  <si>
    <r>
      <t xml:space="preserve">A Microsoft Excel version of this document is available on PGE's website at </t>
    </r>
    <r>
      <rPr>
        <sz val="11"/>
        <color rgb="FF0563C1"/>
        <rFont val="Avenir Next LT Pro"/>
        <family val="2"/>
      </rPr>
      <t>www.portlandgeneral.com/resourceplanning/</t>
    </r>
  </si>
  <si>
    <t>The Excel version contains cell comments and notes that provide context to data provided that may not be visible in the filed version.</t>
  </si>
  <si>
    <t>Contents:</t>
  </si>
  <si>
    <t>1…</t>
  </si>
  <si>
    <t>Data Template Description</t>
  </si>
  <si>
    <t>2…</t>
  </si>
  <si>
    <t>Portfolios</t>
  </si>
  <si>
    <t>3…</t>
  </si>
  <si>
    <t>Annual Goals for Actions</t>
  </si>
  <si>
    <t>4…</t>
  </si>
  <si>
    <t>Annual Greenhouse Gas (GHG) Impacts of Actions</t>
  </si>
  <si>
    <t>5…</t>
  </si>
  <si>
    <t>Annual Community Benefit Indicator (CBI) Impacts of Actions</t>
  </si>
  <si>
    <t>6…</t>
  </si>
  <si>
    <t>Portfolio Scoring</t>
  </si>
  <si>
    <t>7…</t>
  </si>
  <si>
    <t>Additional Transparency Items</t>
  </si>
  <si>
    <t>8…</t>
  </si>
  <si>
    <t>GHG Emissions</t>
  </si>
  <si>
    <t>9…</t>
  </si>
  <si>
    <t xml:space="preserve">Fossil Fuel Operations </t>
  </si>
  <si>
    <t>10…</t>
  </si>
  <si>
    <t>Annual Costs</t>
  </si>
  <si>
    <t>11…</t>
  </si>
  <si>
    <t>RECs</t>
  </si>
  <si>
    <t>Contact:</t>
  </si>
  <si>
    <r>
      <t xml:space="preserve">For general inquiries or accessibility questions, please contact </t>
    </r>
    <r>
      <rPr>
        <sz val="11"/>
        <color rgb="FF0070C0"/>
        <rFont val="Avenir Next LT Pro"/>
        <family val="2"/>
      </rPr>
      <t>CEP@pgn.com</t>
    </r>
  </si>
  <si>
    <r>
      <t xml:space="preserve">For all formal correspondence or inquiries related to PGE's CEP/IRP filing, please contact </t>
    </r>
    <r>
      <rPr>
        <sz val="11"/>
        <color rgb="FF0070C0"/>
        <rFont val="Avenir Next LT Pro"/>
        <family val="2"/>
      </rPr>
      <t>pge.opuc.filings@pgn.com</t>
    </r>
  </si>
  <si>
    <t>Vintage:</t>
  </si>
  <si>
    <t>Updated 3/31/2023</t>
  </si>
  <si>
    <t>Based on:</t>
  </si>
  <si>
    <t>DRAFT CEP/IRP Data Template</t>
  </si>
  <si>
    <t>Received from OPUC Staff on 2/24/23</t>
  </si>
  <si>
    <r>
      <rPr>
        <b/>
        <sz val="11"/>
        <color rgb="FFFF0000"/>
        <rFont val="Calibri"/>
        <family val="2"/>
        <scheme val="minor"/>
      </rPr>
      <t>DRAFT</t>
    </r>
    <r>
      <rPr>
        <b/>
        <sz val="11"/>
        <color theme="1"/>
        <rFont val="Calibri"/>
        <family val="2"/>
        <scheme val="minor"/>
      </rPr>
      <t xml:space="preserve"> CEP/IRP Data Template</t>
    </r>
  </si>
  <si>
    <t>Template vintage (OPUC Staff): 2/22/2023</t>
  </si>
  <si>
    <t>Background</t>
  </si>
  <si>
    <r>
      <t>This spreadsheet provides a standard data sharing template fo</t>
    </r>
    <r>
      <rPr>
        <sz val="11"/>
        <rFont val="Calibri"/>
        <family val="2"/>
        <scheme val="minor"/>
      </rPr>
      <t xml:space="preserve">r </t>
    </r>
    <r>
      <rPr>
        <u/>
        <sz val="11"/>
        <rFont val="Calibri"/>
        <family val="2"/>
        <scheme val="minor"/>
      </rPr>
      <t>non-confidential</t>
    </r>
    <r>
      <rPr>
        <sz val="11"/>
        <rFont val="Calibri"/>
        <family val="2"/>
        <scheme val="minor"/>
      </rPr>
      <t xml:space="preserve"> infor</t>
    </r>
    <r>
      <rPr>
        <sz val="11"/>
        <color theme="1"/>
        <rFont val="Calibri"/>
        <family val="2"/>
        <scheme val="minor"/>
      </rPr>
      <t>mation pertaining utility Clean Energy Plans (CEPs) and Integrated Resource Plans (IRPs), as described in OPUC Orders Orders No. 22-206, No. 22-390, and No. 22-446. This template accompanies a complete list of the requirements and expectations from Orders No. 22-206, No. 22-390, and No. 22-446 (</t>
    </r>
    <r>
      <rPr>
        <b/>
        <sz val="11"/>
        <color theme="1"/>
        <rFont val="Calibri"/>
        <family val="2"/>
        <scheme val="minor"/>
      </rPr>
      <t>"UM 2225 Order Summary/Rubric"</t>
    </r>
    <r>
      <rPr>
        <sz val="11"/>
        <color theme="1"/>
        <rFont val="Calibri"/>
        <family val="2"/>
        <scheme val="minor"/>
      </rPr>
      <t>) and the information requested in this data template is cross-referenced to the items listed in the UM 2225 Order Summary/Rubric at the top of each tab.</t>
    </r>
  </si>
  <si>
    <t>Units</t>
  </si>
  <si>
    <t>Information is requested in the following standard units to enable efficient review by OPUC Staf and stakeholders:</t>
  </si>
  <si>
    <t>Data</t>
  </si>
  <si>
    <t>Capacity</t>
  </si>
  <si>
    <t>MW</t>
  </si>
  <si>
    <t>Energy</t>
  </si>
  <si>
    <t>GWh, MWh, or MWa</t>
  </si>
  <si>
    <r>
      <t>metric tons CO2</t>
    </r>
    <r>
      <rPr>
        <vertAlign val="subscript"/>
        <sz val="11"/>
        <color theme="1"/>
        <rFont val="Calibri"/>
        <family val="2"/>
        <scheme val="minor"/>
      </rPr>
      <t>e</t>
    </r>
  </si>
  <si>
    <t>Fuel burn</t>
  </si>
  <si>
    <t>MMBtu</t>
  </si>
  <si>
    <t>Costs</t>
  </si>
  <si>
    <t>nominal $ or million nominal $</t>
  </si>
  <si>
    <t>For some items, including Community Benefits Indicators (CBIs) and Scoring Metrics, the utility must provide the units that they use in their plans.</t>
  </si>
  <si>
    <t>Legend</t>
  </si>
  <si>
    <t>Provide data on a forecasted or planning basis</t>
  </si>
  <si>
    <t>Provide historical data</t>
  </si>
  <si>
    <t>Provide units, metric, or resource name</t>
  </si>
  <si>
    <t>Instructions</t>
  </si>
  <si>
    <t>Fill in the requested information, with units if not already specified.</t>
  </si>
  <si>
    <t>If providing information for more than 30 portfolios (see Portfolios tab), copy or expand tables as needed</t>
  </si>
  <si>
    <t xml:space="preserve">Email questions to: </t>
  </si>
  <si>
    <t>Submission instructions:</t>
  </si>
  <si>
    <r>
      <rPr>
        <sz val="11"/>
        <color rgb="FF000000"/>
        <rFont val="Calibri"/>
        <family val="2"/>
      </rPr>
      <t xml:space="preserve">List the set of portfolios considered in developing the </t>
    </r>
    <r>
      <rPr>
        <b/>
        <sz val="11"/>
        <color rgb="FF000000"/>
        <rFont val="Calibri"/>
        <family val="2"/>
      </rPr>
      <t>Action Plan</t>
    </r>
    <r>
      <rPr>
        <sz val="11"/>
        <color rgb="FF000000"/>
        <rFont val="Calibri"/>
        <family val="2"/>
      </rPr>
      <t>, which test different paces of GHG reductions and different levels of community impact.</t>
    </r>
  </si>
  <si>
    <t>Identify the Preferred Portfolio in cell B5</t>
  </si>
  <si>
    <t>Preferred Portfolio</t>
  </si>
  <si>
    <t>Portfolio40</t>
  </si>
  <si>
    <t>Index</t>
  </si>
  <si>
    <t>Portfolio list</t>
  </si>
  <si>
    <t>Portfolio1</t>
  </si>
  <si>
    <t>Linear decline</t>
  </si>
  <si>
    <t>Portfolio2</t>
  </si>
  <si>
    <t>Front-loaded decline</t>
  </si>
  <si>
    <t>Portfolio3</t>
  </si>
  <si>
    <t>Back-loaded decline</t>
  </si>
  <si>
    <t>Portfolio4</t>
  </si>
  <si>
    <t>100% emissions reduction by 2035</t>
  </si>
  <si>
    <t>Portfolio5</t>
  </si>
  <si>
    <t>2-yr forward shift in targets</t>
  </si>
  <si>
    <t>Portfolio6</t>
  </si>
  <si>
    <t>Optimize NCE</t>
  </si>
  <si>
    <t>Portfolio7</t>
  </si>
  <si>
    <t xml:space="preserve">Zero NCE </t>
  </si>
  <si>
    <t>Portfolio8</t>
  </si>
  <si>
    <t>60 MWa EE</t>
  </si>
  <si>
    <t>Portfolio9</t>
  </si>
  <si>
    <t>Default CBREs</t>
  </si>
  <si>
    <t>Portfolio10</t>
  </si>
  <si>
    <t>CBRE - 75%</t>
  </si>
  <si>
    <t>Portfolio11</t>
  </si>
  <si>
    <t>CBRE - zero</t>
  </si>
  <si>
    <t>Portfolio12</t>
  </si>
  <si>
    <t>CBRE - microgrid</t>
  </si>
  <si>
    <t>Portfolio13</t>
  </si>
  <si>
    <t>CBRE - optimize</t>
  </si>
  <si>
    <t>Portfolio14</t>
  </si>
  <si>
    <t>Unconstrained Tx</t>
  </si>
  <si>
    <t>Portfolio15</t>
  </si>
  <si>
    <t>No Upgrades</t>
  </si>
  <si>
    <t>Portfolio16</t>
  </si>
  <si>
    <t>Unconstrained SoA</t>
  </si>
  <si>
    <t>Portfolio17</t>
  </si>
  <si>
    <t>Unconstrained SoA Plus</t>
  </si>
  <si>
    <t>Portfolio18</t>
  </si>
  <si>
    <t>SoA in 2027</t>
  </si>
  <si>
    <t>Portfolio19</t>
  </si>
  <si>
    <t>SoA in 2029</t>
  </si>
  <si>
    <t>Portfolio20</t>
  </si>
  <si>
    <t>WY in 2026</t>
  </si>
  <si>
    <t>Portfolio21</t>
  </si>
  <si>
    <t>NV in 2026</t>
  </si>
  <si>
    <t>Portfolio22</t>
  </si>
  <si>
    <t>WY in 2028</t>
  </si>
  <si>
    <t>Portfolio23</t>
  </si>
  <si>
    <t>NV in 2028</t>
  </si>
  <si>
    <t>Portfolio24</t>
  </si>
  <si>
    <t>Oregon-only resources</t>
  </si>
  <si>
    <t>Portfolio25</t>
  </si>
  <si>
    <t>Physical RPS</t>
  </si>
  <si>
    <t>Portfolio26</t>
  </si>
  <si>
    <t>Hydrogen blending</t>
  </si>
  <si>
    <t>Portfolio27</t>
  </si>
  <si>
    <t>Hydrogen building</t>
  </si>
  <si>
    <t>Portfolio28</t>
  </si>
  <si>
    <t>Offshore wind</t>
  </si>
  <si>
    <t>Portfolio29</t>
  </si>
  <si>
    <t>Long Duration Storage</t>
  </si>
  <si>
    <t>Portfolio30</t>
  </si>
  <si>
    <t>Pumped hydro</t>
  </si>
  <si>
    <t>Portfolio31</t>
  </si>
  <si>
    <t>RTO</t>
  </si>
  <si>
    <t>Portfolio32</t>
  </si>
  <si>
    <t>Min Avg LT cost</t>
  </si>
  <si>
    <t>Portfolio33</t>
  </si>
  <si>
    <t>Min Avg ST cost</t>
  </si>
  <si>
    <t>Portfolio34</t>
  </si>
  <si>
    <t>Min Ref ST cost</t>
  </si>
  <si>
    <t>Portfolio35</t>
  </si>
  <si>
    <t>SoA in 2027 Plus</t>
  </si>
  <si>
    <t>Portfolio36</t>
  </si>
  <si>
    <t>50 Mwa EE</t>
  </si>
  <si>
    <t>Portfolio37</t>
  </si>
  <si>
    <t>25 Mwa EE</t>
  </si>
  <si>
    <t>Portfolio38</t>
  </si>
  <si>
    <t>70 Mwa EE</t>
  </si>
  <si>
    <t>Portfolio39</t>
  </si>
  <si>
    <t>Optimized</t>
  </si>
  <si>
    <t>Preferred</t>
  </si>
  <si>
    <t> </t>
  </si>
  <si>
    <t>For each of the portfolios listed on the "Portfolios" tab, list the annual goals for actions over the study period</t>
  </si>
  <si>
    <t>UM 2225 Order Summary/Rubric references: C.2(a)-(i), C.3</t>
  </si>
  <si>
    <t>Clean energy resources (MWa)</t>
  </si>
  <si>
    <t>Energy Storage (MW)</t>
  </si>
  <si>
    <t>Energy Storage (MWh)</t>
  </si>
  <si>
    <t>Energy Efficiency (MWa)</t>
  </si>
  <si>
    <t>Demand Response (MW)</t>
  </si>
  <si>
    <t>CBREs (MWa)</t>
  </si>
  <si>
    <t>CBREs (MW or MWa)</t>
  </si>
  <si>
    <t>Transmission Projects (MW)</t>
  </si>
  <si>
    <t>Year</t>
  </si>
  <si>
    <t>System resources</t>
  </si>
  <si>
    <t>Voluntary programs</t>
  </si>
  <si>
    <t>Retirements (list unit)</t>
  </si>
  <si>
    <t>Operational Changes</t>
  </si>
  <si>
    <t>n/a</t>
  </si>
  <si>
    <t>sources:</t>
  </si>
  <si>
    <t>Preferred portfolio summary: wind, solar, hybrid, hydrogen, Clearwater Wind, RFP21 Proxies (solar), generic VER, contract extension</t>
  </si>
  <si>
    <t>Annual Resource Availability: Green Future Initiative (Bakeoven, Daybreak/Bakeoven2, Montague) + Voluntary RECs (updated Community Solar PPA MWa)</t>
  </si>
  <si>
    <t>Preferred portfolio summary: 4hr battery as storage + 4hr battery RFP proxy</t>
  </si>
  <si>
    <t>Preferred portfolio summary: EE</t>
  </si>
  <si>
    <t>Preferred portfolio summary: DR</t>
  </si>
  <si>
    <t>Preferred portfolio summary: Solar, micro, hydro CBRE</t>
  </si>
  <si>
    <t>Preferred portfolio summary: SoA+ market access</t>
  </si>
  <si>
    <t>Transmission Projects</t>
  </si>
  <si>
    <t>rush,</t>
  </si>
  <si>
    <t xml:space="preserve">                                        -  </t>
  </si>
  <si>
    <t>For each of the portfolios listed on the "Portfolios" tab, list the annual GHG emissions based on the DEQ methodology over the study period under Reference Case assumptions</t>
  </si>
  <si>
    <t>For each year, break out the contributions of individual fossil fuel resources, market purchases, and market sales to the total GHG emissions per the DEQ methodology</t>
  </si>
  <si>
    <t>UM 2225 Order Summary/Rubric references: C.4(a)</t>
  </si>
  <si>
    <t>PGE owned GHG emitting generation (retail)</t>
  </si>
  <si>
    <t>Included in retail total</t>
  </si>
  <si>
    <t>Not included in retail total</t>
  </si>
  <si>
    <t>Beaver</t>
  </si>
  <si>
    <t>Carty</t>
  </si>
  <si>
    <t>Coyote</t>
  </si>
  <si>
    <t>PW1</t>
  </si>
  <si>
    <t>PW2</t>
  </si>
  <si>
    <t>Colstrip</t>
  </si>
  <si>
    <t>Total Retail GHG Emissions (metric tons)</t>
  </si>
  <si>
    <t>Market Purchases (metric tons)</t>
  </si>
  <si>
    <t>Market sales (metric tons)</t>
  </si>
  <si>
    <t>Fossil fuel resource 1 (metric tons)</t>
  </si>
  <si>
    <t>Fossil fuel resource 2 (metric tons)</t>
  </si>
  <si>
    <t>Fossil fuel resource 3 (metric tons)</t>
  </si>
  <si>
    <t>Fossil fuel resource 4 (metric tons)</t>
  </si>
  <si>
    <t>Fossil fuel resource 5 (metric tons)</t>
  </si>
  <si>
    <t>Fossil fuel resource 6 (metric tons)</t>
  </si>
  <si>
    <t>GHG model_linear decline: retail CO2</t>
  </si>
  <si>
    <t>GHG model_linear decline: market gas, market landfill, market waste, market wood, market ACS, market unspecified</t>
  </si>
  <si>
    <t>GHG model_linear decline: wholesale carbon of thermal plants, market gas, market landfill, market waste, market wood, market ACS, market unspecified</t>
  </si>
  <si>
    <t>GHG model_linear decline: retail carbon</t>
  </si>
  <si>
    <t>For each of the portfolios listed on the "Portfolios" tab, list the annual Customer Benefits Indicators (CBIs) over the study period under Reference Case assumptions</t>
  </si>
  <si>
    <t>UM 2225 Order Summary/Rubric references: C.4(b)</t>
  </si>
  <si>
    <t>CBRE Solar</t>
  </si>
  <si>
    <t>CBRE Microgrid</t>
  </si>
  <si>
    <t>CBRE Hydro</t>
  </si>
  <si>
    <t>rCBI</t>
  </si>
  <si>
    <t>CBI 5</t>
  </si>
  <si>
    <t>CBI 6</t>
  </si>
  <si>
    <t>CBI 7</t>
  </si>
  <si>
    <t>CBI 8</t>
  </si>
  <si>
    <t>CBI 9</t>
  </si>
  <si>
    <t>CBI 10</t>
  </si>
  <si>
    <t>…</t>
  </si>
  <si>
    <t>(pCBI)</t>
  </si>
  <si>
    <t>(2023$)</t>
  </si>
  <si>
    <t>(units)</t>
  </si>
  <si>
    <t>For each of the portfolios listed on the "Portfolios" tab, list the scoring metrics for cost, risk, GHG emissions reductions, and community benefits and impacts used to select the Preferred Portfolio and design the Action Plan</t>
  </si>
  <si>
    <t>UM 2225 Order Summary/Rubric references: B.1</t>
  </si>
  <si>
    <t>Cost - NPVRR</t>
  </si>
  <si>
    <t>Risk metric - Variability</t>
  </si>
  <si>
    <t>Risk metric - Severity</t>
  </si>
  <si>
    <t>GHG Reductions Metric(s)</t>
  </si>
  <si>
    <t>Community Impacts Metric(s)</t>
  </si>
  <si>
    <t>Portfolio</t>
  </si>
  <si>
    <t>(million 2023$)</t>
  </si>
  <si>
    <t>(metric ton)</t>
  </si>
  <si>
    <t>(CBRE MW)</t>
  </si>
  <si>
    <t>-</t>
  </si>
  <si>
    <t>Preferred portfolio summary: NPVRR</t>
  </si>
  <si>
    <t>Preferred portfolio summary: semi-deviation</t>
  </si>
  <si>
    <t>Preferred portfolio summary: tail VAR90</t>
  </si>
  <si>
    <t>Sum of retail carbon from 2023-2043</t>
  </si>
  <si>
    <t>Max of CBRE capacity between 2023-2043</t>
  </si>
  <si>
    <t>Note: the cost and risk metrics for near-term optimization portfolios are not comparable to other portfolios and accordingly have been omitted</t>
  </si>
  <si>
    <t>Provide the following information for the Preferred Portfolio under the Reference Case over the study period and for at least three historical years</t>
  </si>
  <si>
    <t>- Total annual GHG emissions by fuel type</t>
  </si>
  <si>
    <t xml:space="preserve">- Annual GHG emissions to serve Oregon customers by fuel type </t>
  </si>
  <si>
    <t>- Total annual generation by fuel type</t>
  </si>
  <si>
    <t xml:space="preserve">- Annual generation serving Oregon customers by fuel type </t>
  </si>
  <si>
    <r>
      <t>- Annual weighted average heat rate by fuel typ</t>
    </r>
    <r>
      <rPr>
        <sz val="11"/>
        <rFont val="Calibri"/>
        <family val="2"/>
        <scheme val="minor"/>
      </rPr>
      <t>e (total annual fuel burn, divided by total annual generation)</t>
    </r>
  </si>
  <si>
    <t>UM 2225 Order Summary/Rubric references: J.4(a)-(e)</t>
  </si>
  <si>
    <t>(preferred portfolio)</t>
  </si>
  <si>
    <t>Fuel</t>
  </si>
  <si>
    <t>Natural Gas</t>
  </si>
  <si>
    <t>Coal</t>
  </si>
  <si>
    <t>ACS</t>
  </si>
  <si>
    <t>Market waste &amp; oil</t>
  </si>
  <si>
    <t>Market unspec.</t>
  </si>
  <si>
    <t>Total GHG emissions</t>
  </si>
  <si>
    <t>GHG emissions to serve Oregon customers</t>
  </si>
  <si>
    <t>Total generation</t>
  </si>
  <si>
    <t>Generation serving Oregon customers</t>
  </si>
  <si>
    <t>Weighted average heat rate</t>
  </si>
  <si>
    <t>(metric tons)</t>
  </si>
  <si>
    <t>(GWh)</t>
  </si>
  <si>
    <t>(MMBTu/MWh)</t>
  </si>
  <si>
    <t>NA</t>
  </si>
  <si>
    <t>2022 (initial values)</t>
  </si>
  <si>
    <t>For each of the portfolios listed in the "Portfolios" tab, provide the following information under the Reference Case over the study period and for at least three historical years</t>
  </si>
  <si>
    <t xml:space="preserve">- Total forecasted annual revenue requirement to serve Oregon customers </t>
  </si>
  <si>
    <t>- Total forecasted annual revenue requirement to serve Oregon customers, divided by the total forecasted retail sales in Oregon</t>
  </si>
  <si>
    <t>UM 2225 Order Summary/Rubric references: J.5(a)-(b)</t>
  </si>
  <si>
    <r>
      <t xml:space="preserve">Total revenue requirement to serve Oregon customers </t>
    </r>
    <r>
      <rPr>
        <b/>
        <sz val="11"/>
        <color theme="1"/>
        <rFont val="Calibri"/>
        <family val="2"/>
        <scheme val="minor"/>
      </rPr>
      <t>(energy supply costs only)</t>
    </r>
  </si>
  <si>
    <t xml:space="preserve">Total Oregon retail sales </t>
  </si>
  <si>
    <r>
      <t xml:space="preserve">Total  revenue requirement to serve Oregon customers, divided by the total retail sales in Oregon </t>
    </r>
    <r>
      <rPr>
        <b/>
        <sz val="11"/>
        <color theme="1"/>
        <rFont val="Calibri"/>
        <family val="2"/>
        <scheme val="minor"/>
      </rPr>
      <t>(not projections of actual prices or rates)</t>
    </r>
  </si>
  <si>
    <t>(million nominal $)</t>
  </si>
  <si>
    <t>(MWh)</t>
  </si>
  <si>
    <t>(nominal $/MWh)</t>
  </si>
  <si>
    <t>ART results - 100% tax incentive, 50% ownership.xlsx (updated Mar13 10:05am): Total Cost $k/1000</t>
  </si>
  <si>
    <t>ART results - 100% tax incentive, 50% ownership.xlsx (updated Mar13 10:05am): Total Load MWh</t>
  </si>
  <si>
    <t>ART results - 100% tax incentive, 50% ownership.xlsx (updated Mar13 10:05am): Total Cost/MWh</t>
  </si>
  <si>
    <t xml:space="preserve">Total revenue requirement to serve Oregon customers </t>
  </si>
  <si>
    <t>Total  revenue requirement to serve Oregon customers, divided by the total retail sales in Oregon</t>
  </si>
  <si>
    <t>GHG Emissions Assumptions</t>
  </si>
  <si>
    <t>Provide the GHG emissions assumptions for each existing and proxy resource modeled in the IRP, developed in partnership with DEQ</t>
  </si>
  <si>
    <t>UM 2225 Order Summary/Rubric references: J.3(a)</t>
  </si>
  <si>
    <t>For market purchases the DEQ specifies a 2% line loss adjustment (not included below)</t>
  </si>
  <si>
    <t>Colstrip (20% PGE ownership)</t>
  </si>
  <si>
    <t>Market gas</t>
  </si>
  <si>
    <t>Market waste</t>
  </si>
  <si>
    <t>Market ACS</t>
  </si>
  <si>
    <t>Market_unspec</t>
  </si>
  <si>
    <t>Fossil fuel resource 11</t>
  </si>
  <si>
    <t>Fossil fuel resource 12</t>
  </si>
  <si>
    <t>Fossil fuel resource 13</t>
  </si>
  <si>
    <t>Fossil fuel resource 14</t>
  </si>
  <si>
    <t>Fossil fuel resource 15</t>
  </si>
  <si>
    <t>Fossil fuel resource 16</t>
  </si>
  <si>
    <t>Fossil fuel resource 17</t>
  </si>
  <si>
    <t>Fossil fuel resource 18</t>
  </si>
  <si>
    <t>Fossil fuel resource 19</t>
  </si>
  <si>
    <t>Fossil fuel resource 20</t>
  </si>
  <si>
    <t>GHG Emissions Rate (metric tons/MWh)</t>
  </si>
  <si>
    <t>DEQ: 12.20.22 (GHG model_linear decline, unit intensity and run ratios)</t>
  </si>
  <si>
    <t>GHG emissions by resource</t>
  </si>
  <si>
    <t>Provide the cumulative forecasted GHG emissions from each existing and proxy resource in the Preferred Portfolio under the Reference Case over the entire analysis horizon (at least 20 years) and the location of each emitting resource</t>
  </si>
  <si>
    <t>UM 2225 Order Summary/Rubric references: J.3(b)</t>
  </si>
  <si>
    <t xml:space="preserve">Retail emissions </t>
  </si>
  <si>
    <t>Cumulative GHG Emissions (metric tons)</t>
  </si>
  <si>
    <t>Location (lat, long)</t>
  </si>
  <si>
    <t>46.17', -123.17'</t>
  </si>
  <si>
    <t>45.69', -119.81'</t>
  </si>
  <si>
    <t>45.84', -119.67;</t>
  </si>
  <si>
    <t>46.17',-123.17'</t>
  </si>
  <si>
    <t>45.88',-106.61'</t>
  </si>
  <si>
    <t>GHG model_linear decline: sum of GHG emissions forecast 2023-43</t>
  </si>
  <si>
    <t>Portfolio GHG emissions</t>
  </si>
  <si>
    <t>Provide at least three years of historical GHG emissions based on the DEQ methodology in column B</t>
  </si>
  <si>
    <t>UM 2225 Order Summary/Rubric references: J.3(c)</t>
  </si>
  <si>
    <t>GHG model_linear decline: retail carbon (thermals, market gas, market landfill, market waste, market wood, market acs, market unspecified)</t>
  </si>
  <si>
    <t xml:space="preserve">Provide, for renewable energy generated by or contracted to the utility in the Preferred Portfolio under the Reference Case over the entire analysis horizon (at least 20 years), the following information:. </t>
  </si>
  <si>
    <t>- RECs that are expected to be retired on behalf of Oregon customer load for RPS compliance in Oregon</t>
  </si>
  <si>
    <t>- RECs that are expected to be retired on behalf of Oregon customer load for voluntary sales</t>
  </si>
  <si>
    <t>- RECs that are expected to be retired on behalf of customer load in a different state where the utility serves customers (for either compliance or voluntary sales)</t>
  </si>
  <si>
    <t>- RECs that are expected to be banked for future Oregon compliance</t>
  </si>
  <si>
    <t>- RECs that are expected to be banked for compliance in a different state</t>
  </si>
  <si>
    <t>- The approximate number of MWhs not associated with RECs reported above that are generated from renewable energy technologies</t>
  </si>
  <si>
    <t>UM 2225 Order Summary/Rubric references: J.6(a)-(b)</t>
  </si>
  <si>
    <t>Renewable Energy Credits (MWh)</t>
  </si>
  <si>
    <t>Retired for Oregon RPS compliance</t>
  </si>
  <si>
    <t>Retired for Oregon customer voluntary sales</t>
  </si>
  <si>
    <t>Retired in another state</t>
  </si>
  <si>
    <t>Banked for future Oregon RPS compliance</t>
  </si>
  <si>
    <t>Banked for future compliance in another state</t>
  </si>
  <si>
    <t>Additional renewable generation (MWh)</t>
  </si>
  <si>
    <t>Reference need RPS obligations by year from Portfolio Summary*hours in year</t>
  </si>
  <si>
    <t>RECs of Community Solar PPA, GFI, GFI Phase II (Voluntary RECs)</t>
  </si>
  <si>
    <t>RECs 5yrgenerated + Infinite RECs - retired RECs for Oregon RPS compliance - GFIs</t>
  </si>
  <si>
    <t xml:space="preserve"> </t>
  </si>
  <si>
    <t>Note: This column reflects both the EE that was previously deemed cost effective by Energy Trust and any additional EE selected in this portfolio</t>
  </si>
  <si>
    <t>Note: Portfolio analysis begins in 2024</t>
  </si>
  <si>
    <t>Note: this column reflects both the DR that was previously deemed cost effective by PGE and any additional DR selected in this portfolio</t>
  </si>
  <si>
    <t>MWh discharged: Energy Storage MW * storage duration</t>
  </si>
  <si>
    <t>Note: CBRE Hydro pCBI values may vary up to 1 MW from numbers reported elsewhere due to rounding</t>
  </si>
  <si>
    <t>GHG model_linear decline</t>
  </si>
  <si>
    <t>Portland General Electric (PGE)</t>
  </si>
  <si>
    <t>GHG model_linear decline: sum of wholesale and retail carbon of gas plants</t>
  </si>
  <si>
    <t>GHG model_linear decline: sum of retail carbon of gas plants</t>
  </si>
  <si>
    <t>GHG model_linear decline: sum of total gas MWh/1000</t>
  </si>
  <si>
    <t>GHG model_linear decline: sum of total gas retail MWh/1000</t>
  </si>
  <si>
    <t>GHG model_linear decline: gas heat rate</t>
  </si>
  <si>
    <t>GHG model_linear decline: sum of wholesale and retail carbon of coal plant</t>
  </si>
  <si>
    <t>GHG model_linear decline: sum of retail carbon of coal plant</t>
  </si>
  <si>
    <t>GHG model_linear decline: sum of total coal MWh/1000</t>
  </si>
  <si>
    <t>GHG model_linear decline: sum of total coal retail MWh/1000</t>
  </si>
  <si>
    <t>GHG model_linear decline: coal heat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</si>
</sst>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30" x14ac:knownFonts="1">
    <font>
      <sz val="11"/>
      <color theme="1"/>
      <name val="Calibri"/>
      <family val="2"/>
      <scheme val="minor"/>
    </font>
    <font>
      <b/>
      <sz val="11"/>
      <color theme="1"/>
      <name val="Calibri"/>
      <family val="2"/>
      <scheme val="minor"/>
    </font>
    <font>
      <sz val="8"/>
      <name val="Calibri"/>
      <family val="2"/>
      <scheme val="minor"/>
    </font>
    <font>
      <sz val="11"/>
      <color rgb="FFFF0000"/>
      <name val="Calibri"/>
      <family val="2"/>
      <scheme val="minor"/>
    </font>
    <font>
      <sz val="11"/>
      <name val="Calibri"/>
      <family val="2"/>
      <scheme val="minor"/>
    </font>
    <font>
      <vertAlign val="subscript"/>
      <sz val="11"/>
      <color theme="1"/>
      <name val="Calibri"/>
      <family val="2"/>
      <scheme val="minor"/>
    </font>
    <font>
      <b/>
      <sz val="11"/>
      <color rgb="FFFF0000"/>
      <name val="Calibri"/>
      <family val="2"/>
      <scheme val="minor"/>
    </font>
    <font>
      <u/>
      <sz val="11"/>
      <name val="Calibri"/>
      <family val="2"/>
      <scheme val="minor"/>
    </font>
    <font>
      <sz val="11"/>
      <color theme="1"/>
      <name val="Calibri"/>
      <family val="2"/>
      <scheme val="minor"/>
    </font>
    <font>
      <sz val="11"/>
      <color rgb="FF00B0F0"/>
      <name val="Calibri"/>
      <family val="2"/>
      <scheme val="minor"/>
    </font>
    <font>
      <sz val="9"/>
      <color indexed="81"/>
      <name val="Tahoma"/>
      <family val="2"/>
    </font>
    <font>
      <sz val="9"/>
      <color theme="1"/>
      <name val="Calibri"/>
      <family val="2"/>
      <scheme val="minor"/>
    </font>
    <font>
      <sz val="8"/>
      <color theme="1"/>
      <name val="Calibri"/>
      <family val="2"/>
      <scheme val="minor"/>
    </font>
    <font>
      <sz val="9"/>
      <color rgb="FF00B0F0"/>
      <name val="Calibri"/>
      <family val="2"/>
      <scheme val="minor"/>
    </font>
    <font>
      <sz val="11"/>
      <color theme="4"/>
      <name val="Calibri"/>
      <family val="2"/>
      <scheme val="minor"/>
    </font>
    <font>
      <sz val="8"/>
      <color rgb="FF00B0F0"/>
      <name val="Calibri"/>
      <family val="2"/>
      <scheme val="minor"/>
    </font>
    <font>
      <i/>
      <sz val="11"/>
      <color theme="1"/>
      <name val="Calibri"/>
      <family val="2"/>
      <scheme val="minor"/>
    </font>
    <font>
      <b/>
      <sz val="11"/>
      <name val="Calibri"/>
      <family val="2"/>
      <scheme val="minor"/>
    </font>
    <font>
      <sz val="10"/>
      <name val="Arial"/>
      <family val="2"/>
    </font>
    <font>
      <sz val="11"/>
      <color rgb="FF000000"/>
      <name val="Calibri"/>
      <family val="2"/>
    </font>
    <font>
      <b/>
      <sz val="11"/>
      <color rgb="FF000000"/>
      <name val="Calibri"/>
      <family val="2"/>
    </font>
    <font>
      <sz val="11"/>
      <color theme="1"/>
      <name val="Avenir Next LT Pro"/>
      <family val="2"/>
    </font>
    <font>
      <b/>
      <sz val="11"/>
      <color rgb="FF3D5265"/>
      <name val="Avenir Next LT Pro"/>
      <family val="2"/>
    </font>
    <font>
      <b/>
      <sz val="12"/>
      <color rgb="FFFBFBFB"/>
      <name val="Bahnschrift"/>
      <family val="2"/>
    </font>
    <font>
      <sz val="11"/>
      <color rgb="FF0070C0"/>
      <name val="Avenir Next LT Pro"/>
      <family val="2"/>
    </font>
    <font>
      <sz val="11"/>
      <name val="Calibri"/>
      <family val="2"/>
    </font>
    <font>
      <sz val="11"/>
      <color rgb="FF0563C1"/>
      <name val="Avenir Next LT Pro"/>
      <family val="2"/>
    </font>
    <font>
      <sz val="12"/>
      <color rgb="FFFBFBFB"/>
      <name val="Bahnschrift"/>
      <family val="2"/>
    </font>
    <font>
      <b/>
      <sz val="11"/>
      <color theme="1"/>
      <name val="Avenir Next LT Pro"/>
      <family val="2"/>
    </font>
    <font>
      <b/>
      <sz val="11"/>
      <color rgb="FF0563C1"/>
      <name val="Calibri"/>
      <family val="2"/>
      <scheme val="minor"/>
    </font>
  </fonts>
  <fills count="13">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BFBFB"/>
        <bgColor indexed="64"/>
      </patternFill>
    </fill>
    <fill>
      <patternFill patternType="solid">
        <fgColor rgb="FF3D5265"/>
        <bgColor indexed="64"/>
      </patternFill>
    </fill>
    <fill>
      <patternFill patternType="solid">
        <fgColor rgb="FFFFE69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43" fontId="8" fillId="0" borderId="0" applyFont="0" applyFill="0" applyBorder="0" applyAlignment="0" applyProtection="0"/>
    <xf numFmtId="44" fontId="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cellStyleXfs>
  <cellXfs count="109">
    <xf numFmtId="0" fontId="0" fillId="0" borderId="0" xfId="0"/>
    <xf numFmtId="0" fontId="0" fillId="2" borderId="0" xfId="0" applyFill="1"/>
    <xf numFmtId="0" fontId="1" fillId="3" borderId="0" xfId="0" applyFont="1" applyFill="1"/>
    <xf numFmtId="0" fontId="0" fillId="3" borderId="0" xfId="0" applyFill="1"/>
    <xf numFmtId="0" fontId="0" fillId="3" borderId="0" xfId="0" applyFill="1" applyAlignment="1">
      <alignment vertical="center" wrapText="1"/>
    </xf>
    <xf numFmtId="0" fontId="1" fillId="3" borderId="1" xfId="0" applyFont="1" applyFill="1" applyBorder="1"/>
    <xf numFmtId="0" fontId="0" fillId="3" borderId="1" xfId="0" applyFill="1" applyBorder="1"/>
    <xf numFmtId="0" fontId="1" fillId="3" borderId="0" xfId="0" applyFont="1" applyFill="1" applyAlignment="1">
      <alignment vertical="center"/>
    </xf>
    <xf numFmtId="0" fontId="3" fillId="3" borderId="0" xfId="0" applyFont="1" applyFill="1"/>
    <xf numFmtId="0" fontId="0" fillId="4" borderId="0" xfId="0" applyFill="1"/>
    <xf numFmtId="0" fontId="0" fillId="5" borderId="0" xfId="0" applyFill="1"/>
    <xf numFmtId="0" fontId="0" fillId="6" borderId="0" xfId="0" applyFill="1"/>
    <xf numFmtId="0" fontId="0" fillId="2" borderId="0" xfId="0" quotePrefix="1" applyFill="1"/>
    <xf numFmtId="0" fontId="0" fillId="3" borderId="0" xfId="0" quotePrefix="1" applyFill="1"/>
    <xf numFmtId="164" fontId="0" fillId="5" borderId="0" xfId="1" applyNumberFormat="1" applyFont="1" applyFill="1"/>
    <xf numFmtId="0" fontId="12" fillId="2" borderId="0" xfId="0" applyFont="1" applyFill="1"/>
    <xf numFmtId="0" fontId="9" fillId="3" borderId="0" xfId="0" applyFont="1" applyFill="1"/>
    <xf numFmtId="0" fontId="0" fillId="2" borderId="0" xfId="0" applyFill="1" applyAlignment="1">
      <alignment horizontal="right"/>
    </xf>
    <xf numFmtId="0" fontId="11" fillId="0" borderId="0" xfId="0" applyFont="1" applyAlignment="1">
      <alignment horizontal="right" vertical="top" wrapText="1"/>
    </xf>
    <xf numFmtId="0" fontId="13" fillId="0" borderId="0" xfId="0" applyFont="1" applyAlignment="1">
      <alignment horizontal="right" vertical="top" wrapText="1"/>
    </xf>
    <xf numFmtId="0" fontId="14" fillId="5" borderId="0" xfId="0" applyFont="1" applyFill="1" applyAlignment="1">
      <alignment horizontal="right"/>
    </xf>
    <xf numFmtId="0" fontId="14" fillId="3" borderId="0" xfId="0" applyFont="1" applyFill="1"/>
    <xf numFmtId="0" fontId="14" fillId="6" borderId="0" xfId="0" applyFont="1" applyFill="1"/>
    <xf numFmtId="164" fontId="14" fillId="5" borderId="0" xfId="1" applyNumberFormat="1" applyFont="1" applyFill="1"/>
    <xf numFmtId="0" fontId="13" fillId="2" borderId="0" xfId="0" applyFont="1" applyFill="1" applyAlignment="1">
      <alignment horizontal="right" vertical="top" wrapText="1"/>
    </xf>
    <xf numFmtId="0" fontId="15" fillId="2" borderId="0" xfId="0" applyFont="1" applyFill="1" applyAlignment="1">
      <alignment horizontal="right"/>
    </xf>
    <xf numFmtId="0" fontId="4" fillId="3" borderId="0" xfId="0" applyFont="1" applyFill="1"/>
    <xf numFmtId="164" fontId="14" fillId="4" borderId="0" xfId="1" applyNumberFormat="1" applyFont="1" applyFill="1"/>
    <xf numFmtId="0" fontId="16" fillId="3" borderId="0" xfId="0" applyFont="1" applyFill="1"/>
    <xf numFmtId="0" fontId="0" fillId="8" borderId="0" xfId="0" applyFill="1"/>
    <xf numFmtId="1" fontId="0" fillId="4" borderId="0" xfId="0" applyNumberFormat="1" applyFill="1"/>
    <xf numFmtId="1" fontId="0" fillId="5" borderId="0" xfId="0" applyNumberFormat="1" applyFill="1"/>
    <xf numFmtId="164" fontId="0" fillId="4" borderId="0" xfId="1" applyNumberFormat="1" applyFont="1" applyFill="1"/>
    <xf numFmtId="164" fontId="0" fillId="5" borderId="0" xfId="0" applyNumberFormat="1" applyFill="1"/>
    <xf numFmtId="164" fontId="0" fillId="4" borderId="0" xfId="0" applyNumberFormat="1" applyFill="1"/>
    <xf numFmtId="43" fontId="4" fillId="5" borderId="0" xfId="1" applyFont="1" applyFill="1"/>
    <xf numFmtId="43" fontId="4" fillId="5" borderId="0" xfId="1" applyFont="1" applyFill="1" applyAlignment="1">
      <alignment horizontal="right"/>
    </xf>
    <xf numFmtId="0" fontId="4" fillId="5" borderId="0" xfId="0" applyFont="1" applyFill="1" applyAlignment="1">
      <alignment horizontal="right"/>
    </xf>
    <xf numFmtId="0" fontId="4" fillId="5" borderId="0" xfId="0" applyFont="1" applyFill="1"/>
    <xf numFmtId="164" fontId="4" fillId="5" borderId="0" xfId="1" applyNumberFormat="1" applyFont="1" applyFill="1"/>
    <xf numFmtId="0" fontId="0" fillId="3" borderId="0" xfId="0" applyFill="1" applyAlignment="1">
      <alignment horizontal="right"/>
    </xf>
    <xf numFmtId="164" fontId="4" fillId="5" borderId="0" xfId="1" applyNumberFormat="1" applyFont="1" applyFill="1" applyAlignment="1">
      <alignment horizontal="right"/>
    </xf>
    <xf numFmtId="0" fontId="4" fillId="6" borderId="0" xfId="0" applyFont="1" applyFill="1"/>
    <xf numFmtId="164" fontId="4" fillId="4" borderId="0" xfId="1" applyNumberFormat="1" applyFont="1" applyFill="1"/>
    <xf numFmtId="0" fontId="4" fillId="4" borderId="0" xfId="0" applyFont="1" applyFill="1"/>
    <xf numFmtId="0" fontId="4" fillId="2" borderId="0" xfId="0" applyFont="1" applyFill="1"/>
    <xf numFmtId="44" fontId="0" fillId="5" borderId="0" xfId="2" applyFont="1" applyFill="1"/>
    <xf numFmtId="0" fontId="4" fillId="0" borderId="0" xfId="0" applyFont="1"/>
    <xf numFmtId="164" fontId="0" fillId="9" borderId="0" xfId="1" applyNumberFormat="1" applyFont="1" applyFill="1"/>
    <xf numFmtId="1" fontId="0" fillId="9" borderId="0" xfId="0" applyNumberFormat="1" applyFill="1"/>
    <xf numFmtId="0" fontId="0" fillId="9" borderId="0" xfId="0" applyFill="1"/>
    <xf numFmtId="164" fontId="14" fillId="3" borderId="0" xfId="0" applyNumberFormat="1" applyFont="1" applyFill="1"/>
    <xf numFmtId="164" fontId="0" fillId="3" borderId="0" xfId="0" applyNumberFormat="1" applyFill="1"/>
    <xf numFmtId="164" fontId="17" fillId="9" borderId="0" xfId="1" applyNumberFormat="1" applyFont="1" applyFill="1"/>
    <xf numFmtId="164" fontId="4" fillId="9" borderId="0" xfId="1" applyNumberFormat="1" applyFont="1" applyFill="1"/>
    <xf numFmtId="165" fontId="0" fillId="5" borderId="0" xfId="3" applyNumberFormat="1" applyFont="1" applyFill="1" applyBorder="1"/>
    <xf numFmtId="165" fontId="0" fillId="3" borderId="0" xfId="3" applyNumberFormat="1" applyFont="1" applyFill="1" applyBorder="1"/>
    <xf numFmtId="164" fontId="0" fillId="2" borderId="0" xfId="0" applyNumberFormat="1" applyFill="1"/>
    <xf numFmtId="1" fontId="4" fillId="5" borderId="0" xfId="0" applyNumberFormat="1" applyFont="1" applyFill="1"/>
    <xf numFmtId="164" fontId="0" fillId="5" borderId="0" xfId="1" applyNumberFormat="1" applyFont="1" applyFill="1" applyBorder="1"/>
    <xf numFmtId="3" fontId="0" fillId="5" borderId="0" xfId="4" applyNumberFormat="1" applyFont="1" applyFill="1" applyBorder="1"/>
    <xf numFmtId="43" fontId="0" fillId="5" borderId="0" xfId="0" applyNumberFormat="1" applyFill="1"/>
    <xf numFmtId="0" fontId="0" fillId="3" borderId="0" xfId="0" applyFill="1" applyAlignment="1">
      <alignment wrapText="1"/>
    </xf>
    <xf numFmtId="0" fontId="0" fillId="10" borderId="0" xfId="0" applyFill="1"/>
    <xf numFmtId="0" fontId="21" fillId="10" borderId="0" xfId="0" applyFont="1" applyFill="1" applyAlignment="1">
      <alignment vertical="top"/>
    </xf>
    <xf numFmtId="0" fontId="22" fillId="10" borderId="0" xfId="0" applyFont="1" applyFill="1" applyAlignment="1">
      <alignment vertical="top"/>
    </xf>
    <xf numFmtId="15" fontId="21" fillId="10" borderId="0" xfId="0" applyNumberFormat="1" applyFont="1" applyFill="1" applyAlignment="1">
      <alignment horizontal="left" vertical="top"/>
    </xf>
    <xf numFmtId="0" fontId="0" fillId="10" borderId="0" xfId="0" applyFill="1" applyAlignment="1">
      <alignment vertical="center"/>
    </xf>
    <xf numFmtId="0" fontId="23" fillId="10" borderId="0" xfId="0" applyFont="1" applyFill="1" applyAlignment="1">
      <alignment horizontal="left" vertical="center"/>
    </xf>
    <xf numFmtId="3" fontId="0" fillId="5" borderId="0" xfId="4" applyNumberFormat="1" applyFont="1" applyFill="1"/>
    <xf numFmtId="165" fontId="0" fillId="5" borderId="0" xfId="3" applyNumberFormat="1" applyFont="1" applyFill="1"/>
    <xf numFmtId="43" fontId="4" fillId="12" borderId="0" xfId="1" applyFont="1" applyFill="1"/>
    <xf numFmtId="0" fontId="25" fillId="12" borderId="0" xfId="0" applyFont="1" applyFill="1"/>
    <xf numFmtId="0" fontId="4" fillId="12" borderId="0" xfId="0" applyFont="1" applyFill="1" applyAlignment="1">
      <alignment horizontal="right"/>
    </xf>
    <xf numFmtId="4" fontId="25" fillId="12" borderId="0" xfId="0" applyNumberFormat="1" applyFont="1" applyFill="1"/>
    <xf numFmtId="0" fontId="21" fillId="10" borderId="0" xfId="0" applyFont="1" applyFill="1" applyAlignment="1">
      <alignment horizontal="left" vertical="top"/>
    </xf>
    <xf numFmtId="0" fontId="21" fillId="10" borderId="0" xfId="0" applyFont="1" applyFill="1" applyAlignment="1">
      <alignment horizontal="left" vertical="top" wrapText="1"/>
    </xf>
    <xf numFmtId="0" fontId="27" fillId="10" borderId="0" xfId="0" applyFont="1" applyFill="1" applyAlignment="1">
      <alignment horizontal="left" vertical="center"/>
    </xf>
    <xf numFmtId="0" fontId="28" fillId="10" borderId="0" xfId="0" applyFont="1" applyFill="1" applyAlignment="1">
      <alignment horizontal="left" vertical="top"/>
    </xf>
    <xf numFmtId="0" fontId="0" fillId="3" borderId="0" xfId="0" applyFill="1" applyAlignment="1">
      <alignment horizontal="center" wrapText="1"/>
    </xf>
    <xf numFmtId="0" fontId="0" fillId="3" borderId="0" xfId="0" applyFill="1" applyAlignment="1">
      <alignment horizontal="left" vertical="top" wrapText="1"/>
    </xf>
    <xf numFmtId="0" fontId="0" fillId="2" borderId="3" xfId="0" applyFill="1" applyBorder="1"/>
    <xf numFmtId="0" fontId="0" fillId="3" borderId="3" xfId="0" applyFill="1" applyBorder="1"/>
    <xf numFmtId="0" fontId="0" fillId="0" borderId="3" xfId="0" applyBorder="1"/>
    <xf numFmtId="0" fontId="4" fillId="5" borderId="3" xfId="0" applyFont="1" applyFill="1" applyBorder="1" applyAlignment="1">
      <alignment horizontal="right"/>
    </xf>
    <xf numFmtId="43" fontId="4" fillId="5" borderId="3" xfId="1" applyFont="1" applyFill="1" applyBorder="1" applyAlignment="1">
      <alignment horizontal="right"/>
    </xf>
    <xf numFmtId="43" fontId="4" fillId="5" borderId="3" xfId="1" applyFont="1" applyFill="1" applyBorder="1"/>
    <xf numFmtId="0" fontId="13" fillId="0" borderId="3" xfId="0" applyFont="1" applyBorder="1" applyAlignment="1">
      <alignment horizontal="right" vertical="top" wrapText="1"/>
    </xf>
    <xf numFmtId="0" fontId="4" fillId="3" borderId="3" xfId="0" applyFont="1" applyFill="1" applyBorder="1"/>
    <xf numFmtId="43" fontId="4" fillId="12" borderId="3" xfId="1" applyFont="1" applyFill="1" applyBorder="1" applyAlignment="1">
      <alignment horizontal="right"/>
    </xf>
    <xf numFmtId="43" fontId="4" fillId="12" borderId="3" xfId="1" applyFont="1" applyFill="1" applyBorder="1"/>
    <xf numFmtId="0" fontId="0" fillId="3" borderId="0" xfId="0" applyFill="1" applyBorder="1"/>
    <xf numFmtId="0" fontId="21" fillId="10" borderId="0" xfId="0" applyFont="1" applyFill="1" applyAlignment="1">
      <alignment horizontal="left" vertical="top"/>
    </xf>
    <xf numFmtId="0" fontId="21" fillId="10" borderId="0" xfId="0" applyFont="1" applyFill="1" applyAlignment="1">
      <alignment horizontal="left" vertical="top"/>
    </xf>
    <xf numFmtId="0" fontId="23" fillId="11" borderId="0" xfId="0" applyFont="1" applyFill="1" applyAlignment="1">
      <alignment horizontal="left"/>
    </xf>
    <xf numFmtId="0" fontId="23" fillId="11" borderId="0" xfId="0" applyFont="1" applyFill="1" applyAlignment="1">
      <alignment horizontal="left" vertical="center"/>
    </xf>
    <xf numFmtId="0" fontId="23" fillId="11" borderId="0" xfId="0" applyFont="1" applyFill="1" applyAlignment="1">
      <alignment horizontal="left" vertical="top"/>
    </xf>
    <xf numFmtId="0" fontId="28" fillId="10" borderId="0" xfId="0" applyFont="1" applyFill="1" applyAlignment="1">
      <alignment horizontal="left" vertical="top" wrapText="1"/>
    </xf>
    <xf numFmtId="0" fontId="0" fillId="3" borderId="0" xfId="0" applyFill="1" applyAlignment="1">
      <alignment horizontal="left" vertical="center" wrapText="1"/>
    </xf>
    <xf numFmtId="0" fontId="19" fillId="3" borderId="0" xfId="0" applyFont="1" applyFill="1" applyAlignment="1">
      <alignment horizontal="left" vertical="top" wrapText="1"/>
    </xf>
    <xf numFmtId="0" fontId="0" fillId="3" borderId="0" xfId="0" applyFill="1" applyAlignment="1">
      <alignment horizontal="left" vertical="top" wrapText="1"/>
    </xf>
    <xf numFmtId="0" fontId="0" fillId="3" borderId="0" xfId="0" applyFill="1" applyAlignment="1">
      <alignment horizontal="center" wrapText="1"/>
    </xf>
    <xf numFmtId="0" fontId="0" fillId="3" borderId="2" xfId="0" applyFill="1" applyBorder="1" applyAlignment="1">
      <alignment horizontal="center" vertical="top" wrapText="1"/>
    </xf>
    <xf numFmtId="0" fontId="0" fillId="3" borderId="3" xfId="0" applyFill="1" applyBorder="1" applyAlignment="1">
      <alignment horizontal="center" vertical="top" wrapText="1"/>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4" fillId="7" borderId="0" xfId="0" applyFont="1" applyFill="1" applyAlignment="1">
      <alignment horizontal="center"/>
    </xf>
    <xf numFmtId="0" fontId="0" fillId="7" borderId="0" xfId="0" applyFill="1" applyAlignment="1">
      <alignment horizontal="center"/>
    </xf>
    <xf numFmtId="0" fontId="29" fillId="0" borderId="0" xfId="0" applyFont="1" applyFill="1"/>
  </cellXfs>
  <cellStyles count="5">
    <cellStyle name="Comma" xfId="1" builtinId="3"/>
    <cellStyle name="Currency" xfId="2" builtinId="4"/>
    <cellStyle name="Currency 2" xfId="4" xr:uid="{E2586176-077D-46FB-89DA-C4A0EB20C53C}"/>
    <cellStyle name="Currency 3" xfId="3" xr:uid="{A36BAC22-DF3C-4FA7-85C8-9CB18C497839}"/>
    <cellStyle name="Normal" xfId="0" builtinId="0"/>
  </cellStyles>
  <dxfs count="0"/>
  <tableStyles count="0" defaultTableStyle="TableStyleMedium2" defaultPivotStyle="PivotStyleLight16"/>
  <colors>
    <mruColors>
      <color rgb="FF0563C1"/>
      <color rgb="FF3D5265"/>
      <color rgb="FFD9F3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7068240</xdr:colOff>
      <xdr:row>0</xdr:row>
      <xdr:rowOff>152401</xdr:rowOff>
    </xdr:from>
    <xdr:ext cx="818467" cy="819149"/>
    <xdr:pic>
      <xdr:nvPicPr>
        <xdr:cNvPr id="2" name="Picture 1">
          <a:extLst>
            <a:ext uri="{FF2B5EF4-FFF2-40B4-BE49-F238E27FC236}">
              <a16:creationId xmlns:a16="http://schemas.microsoft.com/office/drawing/2014/main" id="{FE92E9C3-692B-430B-966D-1868212225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9090" y="152401"/>
          <a:ext cx="818467" cy="819149"/>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2365ACBB-8601-C6FB-95AE-79666882E2A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17006BD9-D7E7-0183-7071-E2258F5BA56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89E21FC0-F9B4-E51D-3068-4169A142CD1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9A616B06-E680-F829-E8AE-771B02A5EE9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3B883958-E51F-1325-C519-F8E0598394F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299A713F-D01C-753C-43B4-E08999D45F4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X0A0T</a:t>
          </a:r>
        </a:p>
      </xdr:txBody>
    </xdr:sp>
    <xdr:clientData/>
  </xdr:twoCellAnchor>
  <xdr:twoCellAnchor>
    <xdr:from>
      <xdr:col>2</xdr:col>
      <xdr:colOff>3175</xdr:colOff>
      <xdr:row>2</xdr:row>
      <xdr:rowOff>3175</xdr:rowOff>
    </xdr:from>
    <xdr:to>
      <xdr:col>2</xdr:col>
      <xdr:colOff>66675</xdr:colOff>
      <xdr:row>2</xdr:row>
      <xdr:rowOff>105767</xdr:rowOff>
    </xdr:to>
    <xdr:sp macro="" textlink="">
      <xdr:nvSpPr>
        <xdr:cNvPr id="9" name="TextBox 8">
          <a:extLst>
            <a:ext uri="{FF2B5EF4-FFF2-40B4-BE49-F238E27FC236}">
              <a16:creationId xmlns:a16="http://schemas.microsoft.com/office/drawing/2014/main" id="{9BF085BA-0A5A-C298-5AC8-78F87B932A29}"/>
            </a:ext>
          </a:extLst>
        </xdr:cNvPr>
        <xdr:cNvSpPr txBox="1"/>
      </xdr:nvSpPr>
      <xdr:spPr>
        <a:xfrm>
          <a:off x="1511935" y="765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X0A0T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446942</xdr:colOff>
      <xdr:row>2</xdr:row>
      <xdr:rowOff>100379</xdr:rowOff>
    </xdr:from>
    <xdr:to>
      <xdr:col>8</xdr:col>
      <xdr:colOff>718038</xdr:colOff>
      <xdr:row>3</xdr:row>
      <xdr:rowOff>146539</xdr:rowOff>
    </xdr:to>
    <xdr:sp macro="" textlink="">
      <xdr:nvSpPr>
        <xdr:cNvPr id="9" name="TextBox 1">
          <a:extLst>
            <a:ext uri="{FF2B5EF4-FFF2-40B4-BE49-F238E27FC236}">
              <a16:creationId xmlns:a16="http://schemas.microsoft.com/office/drawing/2014/main" id="{CD34BADC-6E00-ECD8-C6AB-0DF9366B73D0}"/>
            </a:ext>
          </a:extLst>
        </xdr:cNvPr>
        <xdr:cNvSpPr txBox="1"/>
      </xdr:nvSpPr>
      <xdr:spPr>
        <a:xfrm>
          <a:off x="7583365" y="481379"/>
          <a:ext cx="5927481" cy="236660"/>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 1: Fuel</a:t>
          </a:r>
          <a:r>
            <a:rPr lang="en-US" sz="1100" baseline="0"/>
            <a:t> type may include market purchases that are DEQ tagged to the specific fuel type. </a:t>
          </a:r>
        </a:p>
        <a:p>
          <a:endParaRPr lang="en-US" sz="1100" baseline="0"/>
        </a:p>
        <a:p>
          <a:endParaRPr lang="en-US" sz="1100"/>
        </a:p>
      </xdr:txBody>
    </xdr:sp>
    <xdr:clientData/>
  </xdr:twoCellAnchor>
  <xdr:twoCellAnchor>
    <xdr:from>
      <xdr:col>5</xdr:col>
      <xdr:colOff>450117</xdr:colOff>
      <xdr:row>4</xdr:row>
      <xdr:rowOff>36634</xdr:rowOff>
    </xdr:from>
    <xdr:to>
      <xdr:col>8</xdr:col>
      <xdr:colOff>725365</xdr:colOff>
      <xdr:row>8</xdr:row>
      <xdr:rowOff>133349</xdr:rowOff>
    </xdr:to>
    <xdr:sp macro="" textlink="">
      <xdr:nvSpPr>
        <xdr:cNvPr id="6" name="TextBox 3">
          <a:extLst>
            <a:ext uri="{FF2B5EF4-FFF2-40B4-BE49-F238E27FC236}">
              <a16:creationId xmlns:a16="http://schemas.microsoft.com/office/drawing/2014/main" id="{15BEDE09-79CC-4047-9EDA-290771DB8407}"/>
            </a:ext>
          </a:extLst>
        </xdr:cNvPr>
        <xdr:cNvSpPr txBox="1"/>
      </xdr:nvSpPr>
      <xdr:spPr>
        <a:xfrm>
          <a:off x="7946292" y="1160584"/>
          <a:ext cx="6199798" cy="820615"/>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 2: </a:t>
          </a:r>
          <a:r>
            <a:rPr lang="en-US"/>
            <a:t>Forecasts of generation from existing thermal output are based on economic dispatch using prices forecasted in this CEP/IRP. Forecasts of unspecified and other emitting market purchases are a function of historical purchases and a linear decline emission reduction glidepath. Neither reflect operational realities. </a:t>
          </a:r>
          <a:endParaRPr lang="en-US" sz="1100"/>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F585E643-3A29-A54A-9FB3-9BB7C7449DC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X8A0T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3645B61D-91C1-8304-DCCA-2CD0C3A4683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X8A0T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7B93AC56-02B5-BAE2-D3E9-EFE43706486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7E9650A2-51DD-E432-FCB5-878B05AFF31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X9A0T</a:t>
          </a:r>
        </a:p>
      </xdr:txBody>
    </xdr:sp>
    <xdr:clientData/>
  </xdr:twoCellAnchor>
  <xdr:twoCellAnchor>
    <xdr:from>
      <xdr:col>2</xdr:col>
      <xdr:colOff>3175</xdr:colOff>
      <xdr:row>2</xdr:row>
      <xdr:rowOff>3175</xdr:rowOff>
    </xdr:from>
    <xdr:to>
      <xdr:col>2</xdr:col>
      <xdr:colOff>66675</xdr:colOff>
      <xdr:row>2</xdr:row>
      <xdr:rowOff>105767</xdr:rowOff>
    </xdr:to>
    <xdr:sp macro="" textlink="">
      <xdr:nvSpPr>
        <xdr:cNvPr id="8" name="TextBox 7">
          <a:extLst>
            <a:ext uri="{FF2B5EF4-FFF2-40B4-BE49-F238E27FC236}">
              <a16:creationId xmlns:a16="http://schemas.microsoft.com/office/drawing/2014/main" id="{71097D98-CDD6-42A7-7A41-2FB566673DDB}"/>
            </a:ext>
          </a:extLst>
        </xdr:cNvPr>
        <xdr:cNvSpPr txBox="1"/>
      </xdr:nvSpPr>
      <xdr:spPr>
        <a:xfrm>
          <a:off x="1969135" y="765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X9A0T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553568</xdr:colOff>
      <xdr:row>13</xdr:row>
      <xdr:rowOff>44635</xdr:rowOff>
    </xdr:from>
    <xdr:to>
      <xdr:col>10</xdr:col>
      <xdr:colOff>481852</xdr:colOff>
      <xdr:row>31</xdr:row>
      <xdr:rowOff>78440</xdr:rowOff>
    </xdr:to>
    <xdr:sp macro="" textlink="">
      <xdr:nvSpPr>
        <xdr:cNvPr id="10" name="TextBox 1">
          <a:extLst>
            <a:ext uri="{FF2B5EF4-FFF2-40B4-BE49-F238E27FC236}">
              <a16:creationId xmlns:a16="http://schemas.microsoft.com/office/drawing/2014/main" id="{5ECD78D7-7696-4AD0-AE91-36109EC141B7}"/>
            </a:ext>
          </a:extLst>
        </xdr:cNvPr>
        <xdr:cNvSpPr txBox="1"/>
      </xdr:nvSpPr>
      <xdr:spPr>
        <a:xfrm>
          <a:off x="8173568" y="3473635"/>
          <a:ext cx="3827931" cy="3261099"/>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notes:</a:t>
          </a:r>
        </a:p>
        <a:p>
          <a:endParaRPr lang="en-US" sz="1100"/>
        </a:p>
        <a:p>
          <a:r>
            <a:rPr lang="en-US" sz="1100"/>
            <a:t>Comparable</a:t>
          </a:r>
          <a:r>
            <a:rPr lang="en-US" sz="1100" baseline="0"/>
            <a:t> historical </a:t>
          </a:r>
          <a:r>
            <a:rPr lang="en-US" sz="1100"/>
            <a:t>cost data is not available,</a:t>
          </a:r>
          <a:r>
            <a:rPr lang="en-US" sz="1100" baseline="0"/>
            <a:t> and the first year of analysis is 2024.</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costs estimates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788B04D-4A2C-8026-9654-1D421596364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X9A0T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FF66664D-4CF2-2102-C83E-B7C89E8B1B0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X9A0T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B34A564C-991D-905E-2F83-F93E1C236C0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X8A0T</a:t>
          </a:r>
        </a:p>
      </xdr:txBody>
    </xdr:sp>
    <xdr:clientData/>
  </xdr:twoCellAnchor>
  <xdr:twoCellAnchor>
    <xdr:from>
      <xdr:col>4</xdr:col>
      <xdr:colOff>622841</xdr:colOff>
      <xdr:row>45</xdr:row>
      <xdr:rowOff>65128</xdr:rowOff>
    </xdr:from>
    <xdr:to>
      <xdr:col>10</xdr:col>
      <xdr:colOff>557475</xdr:colOff>
      <xdr:row>63</xdr:row>
      <xdr:rowOff>92583</xdr:rowOff>
    </xdr:to>
    <xdr:sp macro="" textlink="">
      <xdr:nvSpPr>
        <xdr:cNvPr id="6" name="TextBox 1">
          <a:extLst>
            <a:ext uri="{FF2B5EF4-FFF2-40B4-BE49-F238E27FC236}">
              <a16:creationId xmlns:a16="http://schemas.microsoft.com/office/drawing/2014/main" id="{9FA36B92-DA7F-4F46-B1E3-E09F68AC5044}"/>
            </a:ext>
          </a:extLst>
        </xdr:cNvPr>
        <xdr:cNvSpPr txBox="1"/>
      </xdr:nvSpPr>
      <xdr:spPr>
        <a:xfrm>
          <a:off x="8242841" y="9399628"/>
          <a:ext cx="3779270" cy="3144728"/>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notes:</a:t>
          </a:r>
        </a:p>
        <a:p>
          <a:endParaRPr lang="en-US" sz="1100"/>
        </a:p>
        <a:p>
          <a:r>
            <a:rPr lang="en-US" sz="1100"/>
            <a:t>Comparable</a:t>
          </a:r>
          <a:r>
            <a:rPr lang="en-US" sz="1100" baseline="0"/>
            <a:t> historical </a:t>
          </a:r>
          <a:r>
            <a:rPr lang="en-US" sz="1100"/>
            <a:t>cost data is not available,</a:t>
          </a:r>
          <a:r>
            <a:rPr lang="en-US" sz="1100" baseline="0"/>
            <a:t> and the first year of analysis is 2024.</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costs estimates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74</xdr:row>
      <xdr:rowOff>0</xdr:rowOff>
    </xdr:from>
    <xdr:to>
      <xdr:col>10</xdr:col>
      <xdr:colOff>598209</xdr:colOff>
      <xdr:row>92</xdr:row>
      <xdr:rowOff>30630</xdr:rowOff>
    </xdr:to>
    <xdr:sp macro="" textlink="">
      <xdr:nvSpPr>
        <xdr:cNvPr id="7" name="TextBox 1">
          <a:extLst>
            <a:ext uri="{FF2B5EF4-FFF2-40B4-BE49-F238E27FC236}">
              <a16:creationId xmlns:a16="http://schemas.microsoft.com/office/drawing/2014/main" id="{11A5BD7E-9FD8-4570-AECF-F6EA5D7B63C1}"/>
            </a:ext>
          </a:extLst>
        </xdr:cNvPr>
        <xdr:cNvSpPr txBox="1"/>
      </xdr:nvSpPr>
      <xdr:spPr>
        <a:xfrm>
          <a:off x="8286750" y="15621000"/>
          <a:ext cx="3931959" cy="3459630"/>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notes:</a:t>
          </a:r>
        </a:p>
        <a:p>
          <a:endParaRPr lang="en-US" sz="1100"/>
        </a:p>
        <a:p>
          <a:r>
            <a:rPr lang="en-US" sz="1100"/>
            <a:t>Comparable</a:t>
          </a:r>
          <a:r>
            <a:rPr lang="en-US" sz="1100" baseline="0"/>
            <a:t> historical </a:t>
          </a:r>
          <a:r>
            <a:rPr lang="en-US" sz="1100"/>
            <a:t>cost data is not available,</a:t>
          </a:r>
          <a:r>
            <a:rPr lang="en-US" sz="1100" baseline="0"/>
            <a:t> and the first year of analysis is 2024.</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costs estimates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103</xdr:row>
      <xdr:rowOff>0</xdr:rowOff>
    </xdr:from>
    <xdr:to>
      <xdr:col>10</xdr:col>
      <xdr:colOff>572232</xdr:colOff>
      <xdr:row>121</xdr:row>
      <xdr:rowOff>30630</xdr:rowOff>
    </xdr:to>
    <xdr:sp macro="" textlink="">
      <xdr:nvSpPr>
        <xdr:cNvPr id="8" name="TextBox 1">
          <a:extLst>
            <a:ext uri="{FF2B5EF4-FFF2-40B4-BE49-F238E27FC236}">
              <a16:creationId xmlns:a16="http://schemas.microsoft.com/office/drawing/2014/main" id="{202A6029-18DE-4ABE-8D93-415D1615D8F6}"/>
            </a:ext>
          </a:extLst>
        </xdr:cNvPr>
        <xdr:cNvSpPr txBox="1"/>
      </xdr:nvSpPr>
      <xdr:spPr>
        <a:xfrm>
          <a:off x="8260773" y="19379045"/>
          <a:ext cx="3776095" cy="3147903"/>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notes:</a:t>
          </a:r>
        </a:p>
        <a:p>
          <a:endParaRPr lang="en-US" sz="1100"/>
        </a:p>
        <a:p>
          <a:r>
            <a:rPr lang="en-US" sz="1100"/>
            <a:t>Comparable</a:t>
          </a:r>
          <a:r>
            <a:rPr lang="en-US" sz="1100" baseline="0"/>
            <a:t> historical </a:t>
          </a:r>
          <a:r>
            <a:rPr lang="en-US" sz="1100"/>
            <a:t>cost data is not available,</a:t>
          </a:r>
          <a:r>
            <a:rPr lang="en-US" sz="1100" baseline="0"/>
            <a:t> and the first year of analysis is 2024.</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costs estimates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132</xdr:row>
      <xdr:rowOff>0</xdr:rowOff>
    </xdr:from>
    <xdr:to>
      <xdr:col>10</xdr:col>
      <xdr:colOff>572232</xdr:colOff>
      <xdr:row>150</xdr:row>
      <xdr:rowOff>30630</xdr:rowOff>
    </xdr:to>
    <xdr:sp macro="" textlink="">
      <xdr:nvSpPr>
        <xdr:cNvPr id="9" name="TextBox 1">
          <a:extLst>
            <a:ext uri="{FF2B5EF4-FFF2-40B4-BE49-F238E27FC236}">
              <a16:creationId xmlns:a16="http://schemas.microsoft.com/office/drawing/2014/main" id="{BF175CA3-9F2E-42F7-B16D-5B28AA55522C}"/>
            </a:ext>
          </a:extLst>
        </xdr:cNvPr>
        <xdr:cNvSpPr txBox="1"/>
      </xdr:nvSpPr>
      <xdr:spPr>
        <a:xfrm>
          <a:off x="8260773" y="24401318"/>
          <a:ext cx="3776095" cy="3147903"/>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notes:</a:t>
          </a:r>
        </a:p>
        <a:p>
          <a:endParaRPr lang="en-US" sz="1100"/>
        </a:p>
        <a:p>
          <a:r>
            <a:rPr lang="en-US" sz="1100"/>
            <a:t>Comparable</a:t>
          </a:r>
          <a:r>
            <a:rPr lang="en-US" sz="1100" baseline="0"/>
            <a:t> historical </a:t>
          </a:r>
          <a:r>
            <a:rPr lang="en-US" sz="1100"/>
            <a:t>cost data is not available,</a:t>
          </a:r>
          <a:r>
            <a:rPr lang="en-US" sz="1100" baseline="0"/>
            <a:t> and the first year of analysis is 2024.</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costs estimates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161</xdr:row>
      <xdr:rowOff>0</xdr:rowOff>
    </xdr:from>
    <xdr:to>
      <xdr:col>10</xdr:col>
      <xdr:colOff>572232</xdr:colOff>
      <xdr:row>179</xdr:row>
      <xdr:rowOff>30630</xdr:rowOff>
    </xdr:to>
    <xdr:sp macro="" textlink="">
      <xdr:nvSpPr>
        <xdr:cNvPr id="11" name="TextBox 1">
          <a:extLst>
            <a:ext uri="{FF2B5EF4-FFF2-40B4-BE49-F238E27FC236}">
              <a16:creationId xmlns:a16="http://schemas.microsoft.com/office/drawing/2014/main" id="{83836323-B7E9-45BF-AAFB-4AC6A244CAD5}"/>
            </a:ext>
          </a:extLst>
        </xdr:cNvPr>
        <xdr:cNvSpPr txBox="1"/>
      </xdr:nvSpPr>
      <xdr:spPr>
        <a:xfrm>
          <a:off x="8260773" y="29423591"/>
          <a:ext cx="3776095" cy="3147903"/>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notes:</a:t>
          </a:r>
        </a:p>
        <a:p>
          <a:endParaRPr lang="en-US" sz="1100"/>
        </a:p>
        <a:p>
          <a:r>
            <a:rPr lang="en-US" sz="1100"/>
            <a:t>Comparable</a:t>
          </a:r>
          <a:r>
            <a:rPr lang="en-US" sz="1100" baseline="0"/>
            <a:t> historical </a:t>
          </a:r>
          <a:r>
            <a:rPr lang="en-US" sz="1100"/>
            <a:t>cost data is not available,</a:t>
          </a:r>
          <a:r>
            <a:rPr lang="en-US" sz="1100" baseline="0"/>
            <a:t> and the first year of analysis is 2024.</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costs estimates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190</xdr:row>
      <xdr:rowOff>0</xdr:rowOff>
    </xdr:from>
    <xdr:to>
      <xdr:col>10</xdr:col>
      <xdr:colOff>572232</xdr:colOff>
      <xdr:row>208</xdr:row>
      <xdr:rowOff>30631</xdr:rowOff>
    </xdr:to>
    <xdr:sp macro="" textlink="">
      <xdr:nvSpPr>
        <xdr:cNvPr id="12" name="TextBox 1">
          <a:extLst>
            <a:ext uri="{FF2B5EF4-FFF2-40B4-BE49-F238E27FC236}">
              <a16:creationId xmlns:a16="http://schemas.microsoft.com/office/drawing/2014/main" id="{2F07068F-F714-42BC-B53D-46683779F45A}"/>
            </a:ext>
          </a:extLst>
        </xdr:cNvPr>
        <xdr:cNvSpPr txBox="1"/>
      </xdr:nvSpPr>
      <xdr:spPr>
        <a:xfrm>
          <a:off x="8260773" y="34445864"/>
          <a:ext cx="3776095" cy="3147903"/>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notes:</a:t>
          </a:r>
        </a:p>
        <a:p>
          <a:endParaRPr lang="en-US" sz="1100"/>
        </a:p>
        <a:p>
          <a:r>
            <a:rPr lang="en-US" sz="1100"/>
            <a:t>Comparable</a:t>
          </a:r>
          <a:r>
            <a:rPr lang="en-US" sz="1100" baseline="0"/>
            <a:t> historical </a:t>
          </a:r>
          <a:r>
            <a:rPr lang="en-US" sz="1100"/>
            <a:t>cost data is not available,</a:t>
          </a:r>
          <a:r>
            <a:rPr lang="en-US" sz="1100" baseline="0"/>
            <a:t> and the first year of analysis is 2024.</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costs estimates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219</xdr:row>
      <xdr:rowOff>0</xdr:rowOff>
    </xdr:from>
    <xdr:to>
      <xdr:col>10</xdr:col>
      <xdr:colOff>572232</xdr:colOff>
      <xdr:row>237</xdr:row>
      <xdr:rowOff>30630</xdr:rowOff>
    </xdr:to>
    <xdr:sp macro="" textlink="">
      <xdr:nvSpPr>
        <xdr:cNvPr id="13" name="TextBox 1">
          <a:extLst>
            <a:ext uri="{FF2B5EF4-FFF2-40B4-BE49-F238E27FC236}">
              <a16:creationId xmlns:a16="http://schemas.microsoft.com/office/drawing/2014/main" id="{B67F93DC-2057-4172-8A64-D1C4DA4EE8F6}"/>
            </a:ext>
          </a:extLst>
        </xdr:cNvPr>
        <xdr:cNvSpPr txBox="1"/>
      </xdr:nvSpPr>
      <xdr:spPr>
        <a:xfrm>
          <a:off x="8260773" y="39468136"/>
          <a:ext cx="3776095" cy="3147903"/>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notes:</a:t>
          </a:r>
        </a:p>
        <a:p>
          <a:endParaRPr lang="en-US" sz="1100"/>
        </a:p>
        <a:p>
          <a:r>
            <a:rPr lang="en-US" sz="1100"/>
            <a:t>Comparable</a:t>
          </a:r>
          <a:r>
            <a:rPr lang="en-US" sz="1100" baseline="0"/>
            <a:t> historical </a:t>
          </a:r>
          <a:r>
            <a:rPr lang="en-US" sz="1100"/>
            <a:t>cost data is not available,</a:t>
          </a:r>
          <a:r>
            <a:rPr lang="en-US" sz="1100" baseline="0"/>
            <a:t> and the first year of analysis is 2024.</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costs estimates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248</xdr:row>
      <xdr:rowOff>0</xdr:rowOff>
    </xdr:from>
    <xdr:to>
      <xdr:col>10</xdr:col>
      <xdr:colOff>572232</xdr:colOff>
      <xdr:row>266</xdr:row>
      <xdr:rowOff>30630</xdr:rowOff>
    </xdr:to>
    <xdr:sp macro="" textlink="">
      <xdr:nvSpPr>
        <xdr:cNvPr id="14" name="TextBox 1">
          <a:extLst>
            <a:ext uri="{FF2B5EF4-FFF2-40B4-BE49-F238E27FC236}">
              <a16:creationId xmlns:a16="http://schemas.microsoft.com/office/drawing/2014/main" id="{95593BBC-1E91-48FD-AAC6-CE52646F52DE}"/>
            </a:ext>
          </a:extLst>
        </xdr:cNvPr>
        <xdr:cNvSpPr txBox="1"/>
      </xdr:nvSpPr>
      <xdr:spPr>
        <a:xfrm>
          <a:off x="8260773" y="44490409"/>
          <a:ext cx="3776095" cy="3147903"/>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notes:</a:t>
          </a:r>
        </a:p>
        <a:p>
          <a:endParaRPr lang="en-US" sz="1100"/>
        </a:p>
        <a:p>
          <a:r>
            <a:rPr lang="en-US" sz="1100"/>
            <a:t>Comparable</a:t>
          </a:r>
          <a:r>
            <a:rPr lang="en-US" sz="1100" baseline="0"/>
            <a:t> historical </a:t>
          </a:r>
          <a:r>
            <a:rPr lang="en-US" sz="1100"/>
            <a:t>cost data is not available,</a:t>
          </a:r>
          <a:r>
            <a:rPr lang="en-US" sz="1100" baseline="0"/>
            <a:t> and the first year of analysis is 2024.</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costs estimates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277</xdr:row>
      <xdr:rowOff>0</xdr:rowOff>
    </xdr:from>
    <xdr:to>
      <xdr:col>10</xdr:col>
      <xdr:colOff>572232</xdr:colOff>
      <xdr:row>295</xdr:row>
      <xdr:rowOff>30630</xdr:rowOff>
    </xdr:to>
    <xdr:sp macro="" textlink="">
      <xdr:nvSpPr>
        <xdr:cNvPr id="15" name="TextBox 1">
          <a:extLst>
            <a:ext uri="{FF2B5EF4-FFF2-40B4-BE49-F238E27FC236}">
              <a16:creationId xmlns:a16="http://schemas.microsoft.com/office/drawing/2014/main" id="{5D137430-BDF3-492F-886F-282BF8FCE823}"/>
            </a:ext>
          </a:extLst>
        </xdr:cNvPr>
        <xdr:cNvSpPr txBox="1"/>
      </xdr:nvSpPr>
      <xdr:spPr>
        <a:xfrm>
          <a:off x="8260773" y="49512682"/>
          <a:ext cx="3776095" cy="3147903"/>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notes:</a:t>
          </a:r>
        </a:p>
        <a:p>
          <a:endParaRPr lang="en-US" sz="1100"/>
        </a:p>
        <a:p>
          <a:r>
            <a:rPr lang="en-US" sz="1100"/>
            <a:t>Comparable</a:t>
          </a:r>
          <a:r>
            <a:rPr lang="en-US" sz="1100" baseline="0"/>
            <a:t> historical </a:t>
          </a:r>
          <a:r>
            <a:rPr lang="en-US" sz="1100"/>
            <a:t>cost data is not available,</a:t>
          </a:r>
          <a:r>
            <a:rPr lang="en-US" sz="1100" baseline="0"/>
            <a:t> and the first year of analysis is 2024.</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costs estimates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306</xdr:row>
      <xdr:rowOff>0</xdr:rowOff>
    </xdr:from>
    <xdr:to>
      <xdr:col>10</xdr:col>
      <xdr:colOff>572232</xdr:colOff>
      <xdr:row>324</xdr:row>
      <xdr:rowOff>30631</xdr:rowOff>
    </xdr:to>
    <xdr:sp macro="" textlink="">
      <xdr:nvSpPr>
        <xdr:cNvPr id="16" name="TextBox 1">
          <a:extLst>
            <a:ext uri="{FF2B5EF4-FFF2-40B4-BE49-F238E27FC236}">
              <a16:creationId xmlns:a16="http://schemas.microsoft.com/office/drawing/2014/main" id="{83A98050-A646-48A5-A425-9023B6CC864C}"/>
            </a:ext>
          </a:extLst>
        </xdr:cNvPr>
        <xdr:cNvSpPr txBox="1"/>
      </xdr:nvSpPr>
      <xdr:spPr>
        <a:xfrm>
          <a:off x="8260773" y="54534955"/>
          <a:ext cx="3776095" cy="3147903"/>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notes:</a:t>
          </a:r>
        </a:p>
        <a:p>
          <a:endParaRPr lang="en-US" sz="1100"/>
        </a:p>
        <a:p>
          <a:r>
            <a:rPr lang="en-US" sz="1100"/>
            <a:t>Comparable</a:t>
          </a:r>
          <a:r>
            <a:rPr lang="en-US" sz="1100" baseline="0"/>
            <a:t> historical </a:t>
          </a:r>
          <a:r>
            <a:rPr lang="en-US" sz="1100"/>
            <a:t>cost data is not available,</a:t>
          </a:r>
          <a:r>
            <a:rPr lang="en-US" sz="1100" baseline="0"/>
            <a:t> and the first year of analysis is 2024.</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costs estimates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335</xdr:row>
      <xdr:rowOff>0</xdr:rowOff>
    </xdr:from>
    <xdr:to>
      <xdr:col>10</xdr:col>
      <xdr:colOff>572232</xdr:colOff>
      <xdr:row>353</xdr:row>
      <xdr:rowOff>30630</xdr:rowOff>
    </xdr:to>
    <xdr:sp macro="" textlink="">
      <xdr:nvSpPr>
        <xdr:cNvPr id="17" name="TextBox 1">
          <a:extLst>
            <a:ext uri="{FF2B5EF4-FFF2-40B4-BE49-F238E27FC236}">
              <a16:creationId xmlns:a16="http://schemas.microsoft.com/office/drawing/2014/main" id="{AC99D7EA-FCA2-4785-A7B1-CEAB6790CC62}"/>
            </a:ext>
          </a:extLst>
        </xdr:cNvPr>
        <xdr:cNvSpPr txBox="1"/>
      </xdr:nvSpPr>
      <xdr:spPr>
        <a:xfrm>
          <a:off x="8260773" y="59557227"/>
          <a:ext cx="3776095" cy="3147903"/>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notes:</a:t>
          </a:r>
        </a:p>
        <a:p>
          <a:endParaRPr lang="en-US" sz="1100"/>
        </a:p>
        <a:p>
          <a:r>
            <a:rPr lang="en-US" sz="1100"/>
            <a:t>Comparable</a:t>
          </a:r>
          <a:r>
            <a:rPr lang="en-US" sz="1100" baseline="0"/>
            <a:t> historical </a:t>
          </a:r>
          <a:r>
            <a:rPr lang="en-US" sz="1100"/>
            <a:t>cost data is not available,</a:t>
          </a:r>
          <a:r>
            <a:rPr lang="en-US" sz="1100" baseline="0"/>
            <a:t> and the first year of analysis is 2024.</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costs estimates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364</xdr:row>
      <xdr:rowOff>0</xdr:rowOff>
    </xdr:from>
    <xdr:to>
      <xdr:col>10</xdr:col>
      <xdr:colOff>572232</xdr:colOff>
      <xdr:row>382</xdr:row>
      <xdr:rowOff>30630</xdr:rowOff>
    </xdr:to>
    <xdr:sp macro="" textlink="">
      <xdr:nvSpPr>
        <xdr:cNvPr id="18" name="TextBox 1">
          <a:extLst>
            <a:ext uri="{FF2B5EF4-FFF2-40B4-BE49-F238E27FC236}">
              <a16:creationId xmlns:a16="http://schemas.microsoft.com/office/drawing/2014/main" id="{A1A6BFC9-B30C-43DC-BDD1-5227C0CAEA21}"/>
            </a:ext>
          </a:extLst>
        </xdr:cNvPr>
        <xdr:cNvSpPr txBox="1"/>
      </xdr:nvSpPr>
      <xdr:spPr>
        <a:xfrm>
          <a:off x="8260773" y="64579500"/>
          <a:ext cx="3776095" cy="3147903"/>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notes:</a:t>
          </a:r>
        </a:p>
        <a:p>
          <a:endParaRPr lang="en-US" sz="1100"/>
        </a:p>
        <a:p>
          <a:r>
            <a:rPr lang="en-US" sz="1100"/>
            <a:t>Comparable</a:t>
          </a:r>
          <a:r>
            <a:rPr lang="en-US" sz="1100" baseline="0"/>
            <a:t> historical </a:t>
          </a:r>
          <a:r>
            <a:rPr lang="en-US" sz="1100"/>
            <a:t>cost data is not available,</a:t>
          </a:r>
          <a:r>
            <a:rPr lang="en-US" sz="1100" baseline="0"/>
            <a:t> and the first year of analysis is 2024.</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costs estimates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393</xdr:row>
      <xdr:rowOff>0</xdr:rowOff>
    </xdr:from>
    <xdr:to>
      <xdr:col>10</xdr:col>
      <xdr:colOff>572232</xdr:colOff>
      <xdr:row>411</xdr:row>
      <xdr:rowOff>30631</xdr:rowOff>
    </xdr:to>
    <xdr:sp macro="" textlink="">
      <xdr:nvSpPr>
        <xdr:cNvPr id="19" name="TextBox 1">
          <a:extLst>
            <a:ext uri="{FF2B5EF4-FFF2-40B4-BE49-F238E27FC236}">
              <a16:creationId xmlns:a16="http://schemas.microsoft.com/office/drawing/2014/main" id="{0FB28C96-298F-4A84-933D-D55D0784E30B}"/>
            </a:ext>
          </a:extLst>
        </xdr:cNvPr>
        <xdr:cNvSpPr txBox="1"/>
      </xdr:nvSpPr>
      <xdr:spPr>
        <a:xfrm>
          <a:off x="8260773" y="69601773"/>
          <a:ext cx="3776095" cy="3147903"/>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notes:</a:t>
          </a:r>
        </a:p>
        <a:p>
          <a:endParaRPr lang="en-US" sz="1100"/>
        </a:p>
        <a:p>
          <a:r>
            <a:rPr lang="en-US" sz="1100"/>
            <a:t>Comparable</a:t>
          </a:r>
          <a:r>
            <a:rPr lang="en-US" sz="1100" baseline="0"/>
            <a:t> historical </a:t>
          </a:r>
          <a:r>
            <a:rPr lang="en-US" sz="1100"/>
            <a:t>cost data is not available,</a:t>
          </a:r>
          <a:r>
            <a:rPr lang="en-US" sz="1100" baseline="0"/>
            <a:t> and the first year of analysis is 2024.</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costs estimates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422</xdr:row>
      <xdr:rowOff>0</xdr:rowOff>
    </xdr:from>
    <xdr:to>
      <xdr:col>10</xdr:col>
      <xdr:colOff>572232</xdr:colOff>
      <xdr:row>440</xdr:row>
      <xdr:rowOff>30630</xdr:rowOff>
    </xdr:to>
    <xdr:sp macro="" textlink="">
      <xdr:nvSpPr>
        <xdr:cNvPr id="20" name="TextBox 1">
          <a:extLst>
            <a:ext uri="{FF2B5EF4-FFF2-40B4-BE49-F238E27FC236}">
              <a16:creationId xmlns:a16="http://schemas.microsoft.com/office/drawing/2014/main" id="{95AAD509-35F9-4572-927F-9A7883776F0A}"/>
            </a:ext>
          </a:extLst>
        </xdr:cNvPr>
        <xdr:cNvSpPr txBox="1"/>
      </xdr:nvSpPr>
      <xdr:spPr>
        <a:xfrm>
          <a:off x="8260773" y="74624045"/>
          <a:ext cx="3776095" cy="3147903"/>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notes:</a:t>
          </a:r>
        </a:p>
        <a:p>
          <a:endParaRPr lang="en-US" sz="1100"/>
        </a:p>
        <a:p>
          <a:r>
            <a:rPr lang="en-US" sz="1100"/>
            <a:t>Comparable</a:t>
          </a:r>
          <a:r>
            <a:rPr lang="en-US" sz="1100" baseline="0"/>
            <a:t> historical </a:t>
          </a:r>
          <a:r>
            <a:rPr lang="en-US" sz="1100"/>
            <a:t>cost data is not available,</a:t>
          </a:r>
          <a:r>
            <a:rPr lang="en-US" sz="1100" baseline="0"/>
            <a:t> and the first year of analysis is 2024.</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costs estimates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451</xdr:row>
      <xdr:rowOff>0</xdr:rowOff>
    </xdr:from>
    <xdr:to>
      <xdr:col>10</xdr:col>
      <xdr:colOff>572232</xdr:colOff>
      <xdr:row>469</xdr:row>
      <xdr:rowOff>30630</xdr:rowOff>
    </xdr:to>
    <xdr:sp macro="" textlink="">
      <xdr:nvSpPr>
        <xdr:cNvPr id="21" name="TextBox 1">
          <a:extLst>
            <a:ext uri="{FF2B5EF4-FFF2-40B4-BE49-F238E27FC236}">
              <a16:creationId xmlns:a16="http://schemas.microsoft.com/office/drawing/2014/main" id="{587F429C-A5B8-4998-96C9-B95F4542C699}"/>
            </a:ext>
          </a:extLst>
        </xdr:cNvPr>
        <xdr:cNvSpPr txBox="1"/>
      </xdr:nvSpPr>
      <xdr:spPr>
        <a:xfrm>
          <a:off x="8260773" y="79646318"/>
          <a:ext cx="3776095" cy="3147903"/>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notes:</a:t>
          </a:r>
        </a:p>
        <a:p>
          <a:endParaRPr lang="en-US" sz="1100"/>
        </a:p>
        <a:p>
          <a:r>
            <a:rPr lang="en-US" sz="1100"/>
            <a:t>Comparable</a:t>
          </a:r>
          <a:r>
            <a:rPr lang="en-US" sz="1100" baseline="0"/>
            <a:t> historical </a:t>
          </a:r>
          <a:r>
            <a:rPr lang="en-US" sz="1100"/>
            <a:t>cost data is not available,</a:t>
          </a:r>
          <a:r>
            <a:rPr lang="en-US" sz="1100" baseline="0"/>
            <a:t> and the first year of analysis is 2024.</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costs estimates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480</xdr:row>
      <xdr:rowOff>0</xdr:rowOff>
    </xdr:from>
    <xdr:to>
      <xdr:col>10</xdr:col>
      <xdr:colOff>572232</xdr:colOff>
      <xdr:row>498</xdr:row>
      <xdr:rowOff>30630</xdr:rowOff>
    </xdr:to>
    <xdr:sp macro="" textlink="">
      <xdr:nvSpPr>
        <xdr:cNvPr id="22" name="TextBox 1">
          <a:extLst>
            <a:ext uri="{FF2B5EF4-FFF2-40B4-BE49-F238E27FC236}">
              <a16:creationId xmlns:a16="http://schemas.microsoft.com/office/drawing/2014/main" id="{126126AA-9888-42DB-BBEC-B33DDCD09437}"/>
            </a:ext>
          </a:extLst>
        </xdr:cNvPr>
        <xdr:cNvSpPr txBox="1"/>
      </xdr:nvSpPr>
      <xdr:spPr>
        <a:xfrm>
          <a:off x="8260773" y="84668591"/>
          <a:ext cx="3776095" cy="3147903"/>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notes:</a:t>
          </a:r>
        </a:p>
        <a:p>
          <a:endParaRPr lang="en-US" sz="1100"/>
        </a:p>
        <a:p>
          <a:r>
            <a:rPr lang="en-US" sz="1100"/>
            <a:t>Comparable</a:t>
          </a:r>
          <a:r>
            <a:rPr lang="en-US" sz="1100" baseline="0"/>
            <a:t> historical </a:t>
          </a:r>
          <a:r>
            <a:rPr lang="en-US" sz="1100"/>
            <a:t>cost data is not available,</a:t>
          </a:r>
          <a:r>
            <a:rPr lang="en-US" sz="1100" baseline="0"/>
            <a:t> and the first year of analysis is 2024.</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costs estimates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509</xdr:row>
      <xdr:rowOff>0</xdr:rowOff>
    </xdr:from>
    <xdr:to>
      <xdr:col>10</xdr:col>
      <xdr:colOff>572232</xdr:colOff>
      <xdr:row>527</xdr:row>
      <xdr:rowOff>30631</xdr:rowOff>
    </xdr:to>
    <xdr:sp macro="" textlink="">
      <xdr:nvSpPr>
        <xdr:cNvPr id="23" name="TextBox 1">
          <a:extLst>
            <a:ext uri="{FF2B5EF4-FFF2-40B4-BE49-F238E27FC236}">
              <a16:creationId xmlns:a16="http://schemas.microsoft.com/office/drawing/2014/main" id="{757BD127-EAFF-4FCF-885C-5789BBAD3306}"/>
            </a:ext>
          </a:extLst>
        </xdr:cNvPr>
        <xdr:cNvSpPr txBox="1"/>
      </xdr:nvSpPr>
      <xdr:spPr>
        <a:xfrm>
          <a:off x="8260773" y="89690864"/>
          <a:ext cx="3776095" cy="3147903"/>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notes:</a:t>
          </a:r>
        </a:p>
        <a:p>
          <a:endParaRPr lang="en-US" sz="1100"/>
        </a:p>
        <a:p>
          <a:r>
            <a:rPr lang="en-US" sz="1100"/>
            <a:t>Comparable</a:t>
          </a:r>
          <a:r>
            <a:rPr lang="en-US" sz="1100" baseline="0"/>
            <a:t> historical </a:t>
          </a:r>
          <a:r>
            <a:rPr lang="en-US" sz="1100"/>
            <a:t>cost data is not available,</a:t>
          </a:r>
          <a:r>
            <a:rPr lang="en-US" sz="1100" baseline="0"/>
            <a:t> and the first year of analysis is 2024.</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costs estimates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538</xdr:row>
      <xdr:rowOff>0</xdr:rowOff>
    </xdr:from>
    <xdr:to>
      <xdr:col>10</xdr:col>
      <xdr:colOff>572232</xdr:colOff>
      <xdr:row>556</xdr:row>
      <xdr:rowOff>30630</xdr:rowOff>
    </xdr:to>
    <xdr:sp macro="" textlink="">
      <xdr:nvSpPr>
        <xdr:cNvPr id="24" name="TextBox 1">
          <a:extLst>
            <a:ext uri="{FF2B5EF4-FFF2-40B4-BE49-F238E27FC236}">
              <a16:creationId xmlns:a16="http://schemas.microsoft.com/office/drawing/2014/main" id="{77DB3E05-7C05-451F-9284-FE1BC60AF080}"/>
            </a:ext>
          </a:extLst>
        </xdr:cNvPr>
        <xdr:cNvSpPr txBox="1"/>
      </xdr:nvSpPr>
      <xdr:spPr>
        <a:xfrm>
          <a:off x="8260773" y="94713136"/>
          <a:ext cx="3776095" cy="3147903"/>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notes:</a:t>
          </a:r>
        </a:p>
        <a:p>
          <a:endParaRPr lang="en-US" sz="1100"/>
        </a:p>
        <a:p>
          <a:r>
            <a:rPr lang="en-US" sz="1100"/>
            <a:t>Comparable</a:t>
          </a:r>
          <a:r>
            <a:rPr lang="en-US" sz="1100" baseline="0"/>
            <a:t> historical </a:t>
          </a:r>
          <a:r>
            <a:rPr lang="en-US" sz="1100"/>
            <a:t>cost data is not available,</a:t>
          </a:r>
          <a:r>
            <a:rPr lang="en-US" sz="1100" baseline="0"/>
            <a:t> and the first year of analysis is 2024.</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costs estimates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567</xdr:row>
      <xdr:rowOff>0</xdr:rowOff>
    </xdr:from>
    <xdr:to>
      <xdr:col>10</xdr:col>
      <xdr:colOff>572232</xdr:colOff>
      <xdr:row>585</xdr:row>
      <xdr:rowOff>30630</xdr:rowOff>
    </xdr:to>
    <xdr:sp macro="" textlink="">
      <xdr:nvSpPr>
        <xdr:cNvPr id="25" name="TextBox 1">
          <a:extLst>
            <a:ext uri="{FF2B5EF4-FFF2-40B4-BE49-F238E27FC236}">
              <a16:creationId xmlns:a16="http://schemas.microsoft.com/office/drawing/2014/main" id="{CF32937A-552F-4427-8D94-6F2710F2E38A}"/>
            </a:ext>
          </a:extLst>
        </xdr:cNvPr>
        <xdr:cNvSpPr txBox="1"/>
      </xdr:nvSpPr>
      <xdr:spPr>
        <a:xfrm>
          <a:off x="8260773" y="99735409"/>
          <a:ext cx="3776095" cy="3147903"/>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notes:</a:t>
          </a:r>
        </a:p>
        <a:p>
          <a:endParaRPr lang="en-US" sz="1100"/>
        </a:p>
        <a:p>
          <a:r>
            <a:rPr lang="en-US" sz="1100"/>
            <a:t>Comparable</a:t>
          </a:r>
          <a:r>
            <a:rPr lang="en-US" sz="1100" baseline="0"/>
            <a:t> historical </a:t>
          </a:r>
          <a:r>
            <a:rPr lang="en-US" sz="1100"/>
            <a:t>cost data is not available,</a:t>
          </a:r>
          <a:r>
            <a:rPr lang="en-US" sz="1100" baseline="0"/>
            <a:t> and the first year of analysis is 2024.</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costs estimates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596</xdr:row>
      <xdr:rowOff>0</xdr:rowOff>
    </xdr:from>
    <xdr:to>
      <xdr:col>10</xdr:col>
      <xdr:colOff>572232</xdr:colOff>
      <xdr:row>614</xdr:row>
      <xdr:rowOff>30630</xdr:rowOff>
    </xdr:to>
    <xdr:sp macro="" textlink="">
      <xdr:nvSpPr>
        <xdr:cNvPr id="26" name="TextBox 1">
          <a:extLst>
            <a:ext uri="{FF2B5EF4-FFF2-40B4-BE49-F238E27FC236}">
              <a16:creationId xmlns:a16="http://schemas.microsoft.com/office/drawing/2014/main" id="{E7971A01-FDB0-4778-A710-319EC0C9CE29}"/>
            </a:ext>
          </a:extLst>
        </xdr:cNvPr>
        <xdr:cNvSpPr txBox="1"/>
      </xdr:nvSpPr>
      <xdr:spPr>
        <a:xfrm>
          <a:off x="8260773" y="104757682"/>
          <a:ext cx="3776095" cy="3147903"/>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notes:</a:t>
          </a:r>
        </a:p>
        <a:p>
          <a:endParaRPr lang="en-US" sz="1100"/>
        </a:p>
        <a:p>
          <a:r>
            <a:rPr lang="en-US" sz="1100"/>
            <a:t>Comparable</a:t>
          </a:r>
          <a:r>
            <a:rPr lang="en-US" sz="1100" baseline="0"/>
            <a:t> historical </a:t>
          </a:r>
          <a:r>
            <a:rPr lang="en-US" sz="1100"/>
            <a:t>cost data is not available,</a:t>
          </a:r>
          <a:r>
            <a:rPr lang="en-US" sz="1100" baseline="0"/>
            <a:t> and the first year of analysis is 2024.</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costs estimates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625</xdr:row>
      <xdr:rowOff>0</xdr:rowOff>
    </xdr:from>
    <xdr:to>
      <xdr:col>10</xdr:col>
      <xdr:colOff>572232</xdr:colOff>
      <xdr:row>643</xdr:row>
      <xdr:rowOff>30631</xdr:rowOff>
    </xdr:to>
    <xdr:sp macro="" textlink="">
      <xdr:nvSpPr>
        <xdr:cNvPr id="27" name="TextBox 1">
          <a:extLst>
            <a:ext uri="{FF2B5EF4-FFF2-40B4-BE49-F238E27FC236}">
              <a16:creationId xmlns:a16="http://schemas.microsoft.com/office/drawing/2014/main" id="{9451E059-1EBE-47D5-9442-97540FC858B1}"/>
            </a:ext>
          </a:extLst>
        </xdr:cNvPr>
        <xdr:cNvSpPr txBox="1"/>
      </xdr:nvSpPr>
      <xdr:spPr>
        <a:xfrm>
          <a:off x="8260773" y="109779955"/>
          <a:ext cx="3776095" cy="3147903"/>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notes:</a:t>
          </a:r>
        </a:p>
        <a:p>
          <a:endParaRPr lang="en-US" sz="1100"/>
        </a:p>
        <a:p>
          <a:r>
            <a:rPr lang="en-US" sz="1100"/>
            <a:t>Comparable</a:t>
          </a:r>
          <a:r>
            <a:rPr lang="en-US" sz="1100" baseline="0"/>
            <a:t> historical </a:t>
          </a:r>
          <a:r>
            <a:rPr lang="en-US" sz="1100"/>
            <a:t>cost data is not available,</a:t>
          </a:r>
          <a:r>
            <a:rPr lang="en-US" sz="1100" baseline="0"/>
            <a:t> and the first year of analysis is 2024.</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costs estimates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654</xdr:row>
      <xdr:rowOff>0</xdr:rowOff>
    </xdr:from>
    <xdr:to>
      <xdr:col>10</xdr:col>
      <xdr:colOff>572232</xdr:colOff>
      <xdr:row>672</xdr:row>
      <xdr:rowOff>30630</xdr:rowOff>
    </xdr:to>
    <xdr:sp macro="" textlink="">
      <xdr:nvSpPr>
        <xdr:cNvPr id="28" name="TextBox 1">
          <a:extLst>
            <a:ext uri="{FF2B5EF4-FFF2-40B4-BE49-F238E27FC236}">
              <a16:creationId xmlns:a16="http://schemas.microsoft.com/office/drawing/2014/main" id="{50C829CC-A943-47E0-96FB-AB98E7EE5A9B}"/>
            </a:ext>
          </a:extLst>
        </xdr:cNvPr>
        <xdr:cNvSpPr txBox="1"/>
      </xdr:nvSpPr>
      <xdr:spPr>
        <a:xfrm>
          <a:off x="8260773" y="114802227"/>
          <a:ext cx="3776095" cy="3147903"/>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notes:</a:t>
          </a:r>
        </a:p>
        <a:p>
          <a:endParaRPr lang="en-US" sz="1100"/>
        </a:p>
        <a:p>
          <a:r>
            <a:rPr lang="en-US" sz="1100"/>
            <a:t>Comparable</a:t>
          </a:r>
          <a:r>
            <a:rPr lang="en-US" sz="1100" baseline="0"/>
            <a:t> historical </a:t>
          </a:r>
          <a:r>
            <a:rPr lang="en-US" sz="1100"/>
            <a:t>cost data is not available,</a:t>
          </a:r>
          <a:r>
            <a:rPr lang="en-US" sz="1100" baseline="0"/>
            <a:t> and the first year of analysis is 2024.</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costs estimates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683</xdr:row>
      <xdr:rowOff>0</xdr:rowOff>
    </xdr:from>
    <xdr:to>
      <xdr:col>10</xdr:col>
      <xdr:colOff>572232</xdr:colOff>
      <xdr:row>701</xdr:row>
      <xdr:rowOff>30630</xdr:rowOff>
    </xdr:to>
    <xdr:sp macro="" textlink="">
      <xdr:nvSpPr>
        <xdr:cNvPr id="29" name="TextBox 1">
          <a:extLst>
            <a:ext uri="{FF2B5EF4-FFF2-40B4-BE49-F238E27FC236}">
              <a16:creationId xmlns:a16="http://schemas.microsoft.com/office/drawing/2014/main" id="{8055518C-6B89-4375-A0CA-02095F2E2DC3}"/>
            </a:ext>
          </a:extLst>
        </xdr:cNvPr>
        <xdr:cNvSpPr txBox="1"/>
      </xdr:nvSpPr>
      <xdr:spPr>
        <a:xfrm>
          <a:off x="8260773" y="119824500"/>
          <a:ext cx="3776095" cy="3147903"/>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notes:</a:t>
          </a:r>
        </a:p>
        <a:p>
          <a:endParaRPr lang="en-US" sz="1100"/>
        </a:p>
        <a:p>
          <a:r>
            <a:rPr lang="en-US" sz="1100"/>
            <a:t>Comparable</a:t>
          </a:r>
          <a:r>
            <a:rPr lang="en-US" sz="1100" baseline="0"/>
            <a:t> historical </a:t>
          </a:r>
          <a:r>
            <a:rPr lang="en-US" sz="1100"/>
            <a:t>cost data is not available,</a:t>
          </a:r>
          <a:r>
            <a:rPr lang="en-US" sz="1100" baseline="0"/>
            <a:t> and the first year of analysis is 2024.</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costs estimates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712</xdr:row>
      <xdr:rowOff>0</xdr:rowOff>
    </xdr:from>
    <xdr:to>
      <xdr:col>10</xdr:col>
      <xdr:colOff>572232</xdr:colOff>
      <xdr:row>730</xdr:row>
      <xdr:rowOff>30631</xdr:rowOff>
    </xdr:to>
    <xdr:sp macro="" textlink="">
      <xdr:nvSpPr>
        <xdr:cNvPr id="30" name="TextBox 1">
          <a:extLst>
            <a:ext uri="{FF2B5EF4-FFF2-40B4-BE49-F238E27FC236}">
              <a16:creationId xmlns:a16="http://schemas.microsoft.com/office/drawing/2014/main" id="{B1AF46C7-C39B-48B0-A0B6-7613D398C53E}"/>
            </a:ext>
          </a:extLst>
        </xdr:cNvPr>
        <xdr:cNvSpPr txBox="1"/>
      </xdr:nvSpPr>
      <xdr:spPr>
        <a:xfrm>
          <a:off x="8260773" y="124846773"/>
          <a:ext cx="3776095" cy="3147903"/>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notes:</a:t>
          </a:r>
        </a:p>
        <a:p>
          <a:endParaRPr lang="en-US" sz="1100"/>
        </a:p>
        <a:p>
          <a:r>
            <a:rPr lang="en-US" sz="1100"/>
            <a:t>Comparable</a:t>
          </a:r>
          <a:r>
            <a:rPr lang="en-US" sz="1100" baseline="0"/>
            <a:t> historical </a:t>
          </a:r>
          <a:r>
            <a:rPr lang="en-US" sz="1100"/>
            <a:t>cost data is not available,</a:t>
          </a:r>
          <a:r>
            <a:rPr lang="en-US" sz="1100" baseline="0"/>
            <a:t> and the first year of analysis is 2024.</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costs estimates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741</xdr:row>
      <xdr:rowOff>0</xdr:rowOff>
    </xdr:from>
    <xdr:to>
      <xdr:col>10</xdr:col>
      <xdr:colOff>572232</xdr:colOff>
      <xdr:row>759</xdr:row>
      <xdr:rowOff>30630</xdr:rowOff>
    </xdr:to>
    <xdr:sp macro="" textlink="">
      <xdr:nvSpPr>
        <xdr:cNvPr id="32" name="TextBox 1">
          <a:extLst>
            <a:ext uri="{FF2B5EF4-FFF2-40B4-BE49-F238E27FC236}">
              <a16:creationId xmlns:a16="http://schemas.microsoft.com/office/drawing/2014/main" id="{11892C98-7A04-42E1-9F37-B71BC0921DE9}"/>
            </a:ext>
          </a:extLst>
        </xdr:cNvPr>
        <xdr:cNvSpPr txBox="1"/>
      </xdr:nvSpPr>
      <xdr:spPr>
        <a:xfrm>
          <a:off x="8260773" y="129869045"/>
          <a:ext cx="3776095" cy="3147903"/>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notes:</a:t>
          </a:r>
        </a:p>
        <a:p>
          <a:endParaRPr lang="en-US" sz="1100"/>
        </a:p>
        <a:p>
          <a:r>
            <a:rPr lang="en-US" sz="1100"/>
            <a:t>Comparable</a:t>
          </a:r>
          <a:r>
            <a:rPr lang="en-US" sz="1100" baseline="0"/>
            <a:t> historical </a:t>
          </a:r>
          <a:r>
            <a:rPr lang="en-US" sz="1100"/>
            <a:t>cost data is not available,</a:t>
          </a:r>
          <a:r>
            <a:rPr lang="en-US" sz="1100" baseline="0"/>
            <a:t> and the first year of analysis is 2024.</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costs estimates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770</xdr:row>
      <xdr:rowOff>0</xdr:rowOff>
    </xdr:from>
    <xdr:to>
      <xdr:col>10</xdr:col>
      <xdr:colOff>572232</xdr:colOff>
      <xdr:row>788</xdr:row>
      <xdr:rowOff>30630</xdr:rowOff>
    </xdr:to>
    <xdr:sp macro="" textlink="">
      <xdr:nvSpPr>
        <xdr:cNvPr id="33" name="TextBox 1">
          <a:extLst>
            <a:ext uri="{FF2B5EF4-FFF2-40B4-BE49-F238E27FC236}">
              <a16:creationId xmlns:a16="http://schemas.microsoft.com/office/drawing/2014/main" id="{0909CC88-1B6A-4286-BDCB-BF8B08D96409}"/>
            </a:ext>
          </a:extLst>
        </xdr:cNvPr>
        <xdr:cNvSpPr txBox="1"/>
      </xdr:nvSpPr>
      <xdr:spPr>
        <a:xfrm>
          <a:off x="8260773" y="134891318"/>
          <a:ext cx="3776095" cy="3147903"/>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notes:</a:t>
          </a:r>
        </a:p>
        <a:p>
          <a:endParaRPr lang="en-US" sz="1100"/>
        </a:p>
        <a:p>
          <a:r>
            <a:rPr lang="en-US" sz="1100"/>
            <a:t>Comparable</a:t>
          </a:r>
          <a:r>
            <a:rPr lang="en-US" sz="1100" baseline="0"/>
            <a:t> historical </a:t>
          </a:r>
          <a:r>
            <a:rPr lang="en-US" sz="1100"/>
            <a:t>cost data is not available,</a:t>
          </a:r>
          <a:r>
            <a:rPr lang="en-US" sz="1100" baseline="0"/>
            <a:t> and the first year of analysis is 2024.</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costs estimates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799</xdr:row>
      <xdr:rowOff>0</xdr:rowOff>
    </xdr:from>
    <xdr:to>
      <xdr:col>10</xdr:col>
      <xdr:colOff>572232</xdr:colOff>
      <xdr:row>817</xdr:row>
      <xdr:rowOff>30630</xdr:rowOff>
    </xdr:to>
    <xdr:sp macro="" textlink="">
      <xdr:nvSpPr>
        <xdr:cNvPr id="34" name="TextBox 1">
          <a:extLst>
            <a:ext uri="{FF2B5EF4-FFF2-40B4-BE49-F238E27FC236}">
              <a16:creationId xmlns:a16="http://schemas.microsoft.com/office/drawing/2014/main" id="{B8D271E6-C34F-48DD-B5C4-AF4A783760D9}"/>
            </a:ext>
          </a:extLst>
        </xdr:cNvPr>
        <xdr:cNvSpPr txBox="1"/>
      </xdr:nvSpPr>
      <xdr:spPr>
        <a:xfrm>
          <a:off x="8260773" y="139913591"/>
          <a:ext cx="3776095" cy="3147903"/>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notes:</a:t>
          </a:r>
        </a:p>
        <a:p>
          <a:endParaRPr lang="en-US" sz="1100"/>
        </a:p>
        <a:p>
          <a:r>
            <a:rPr lang="en-US" sz="1100"/>
            <a:t>Comparable</a:t>
          </a:r>
          <a:r>
            <a:rPr lang="en-US" sz="1100" baseline="0"/>
            <a:t> historical </a:t>
          </a:r>
          <a:r>
            <a:rPr lang="en-US" sz="1100"/>
            <a:t>cost data is not available,</a:t>
          </a:r>
          <a:r>
            <a:rPr lang="en-US" sz="1100" baseline="0"/>
            <a:t> and the first year of analysis is 2024.</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costs estimates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828</xdr:row>
      <xdr:rowOff>0</xdr:rowOff>
    </xdr:from>
    <xdr:to>
      <xdr:col>10</xdr:col>
      <xdr:colOff>572232</xdr:colOff>
      <xdr:row>846</xdr:row>
      <xdr:rowOff>30631</xdr:rowOff>
    </xdr:to>
    <xdr:sp macro="" textlink="">
      <xdr:nvSpPr>
        <xdr:cNvPr id="35" name="TextBox 1">
          <a:extLst>
            <a:ext uri="{FF2B5EF4-FFF2-40B4-BE49-F238E27FC236}">
              <a16:creationId xmlns:a16="http://schemas.microsoft.com/office/drawing/2014/main" id="{5CB1AE9B-F71A-4EE1-822F-A330BA699A3D}"/>
            </a:ext>
          </a:extLst>
        </xdr:cNvPr>
        <xdr:cNvSpPr txBox="1"/>
      </xdr:nvSpPr>
      <xdr:spPr>
        <a:xfrm>
          <a:off x="8260773" y="144935864"/>
          <a:ext cx="3776095" cy="3147903"/>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notes:</a:t>
          </a:r>
        </a:p>
        <a:p>
          <a:endParaRPr lang="en-US" sz="1100"/>
        </a:p>
        <a:p>
          <a:r>
            <a:rPr lang="en-US" sz="1100"/>
            <a:t>Comparable</a:t>
          </a:r>
          <a:r>
            <a:rPr lang="en-US" sz="1100" baseline="0"/>
            <a:t> historical </a:t>
          </a:r>
          <a:r>
            <a:rPr lang="en-US" sz="1100"/>
            <a:t>cost data is not available,</a:t>
          </a:r>
          <a:r>
            <a:rPr lang="en-US" sz="1100" baseline="0"/>
            <a:t> and the first year of analysis is 2024.</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costs estimates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857</xdr:row>
      <xdr:rowOff>0</xdr:rowOff>
    </xdr:from>
    <xdr:to>
      <xdr:col>10</xdr:col>
      <xdr:colOff>572232</xdr:colOff>
      <xdr:row>875</xdr:row>
      <xdr:rowOff>30630</xdr:rowOff>
    </xdr:to>
    <xdr:sp macro="" textlink="">
      <xdr:nvSpPr>
        <xdr:cNvPr id="36" name="TextBox 1">
          <a:extLst>
            <a:ext uri="{FF2B5EF4-FFF2-40B4-BE49-F238E27FC236}">
              <a16:creationId xmlns:a16="http://schemas.microsoft.com/office/drawing/2014/main" id="{1E5E2139-F85F-48CE-9044-D0AED58305B6}"/>
            </a:ext>
          </a:extLst>
        </xdr:cNvPr>
        <xdr:cNvSpPr txBox="1"/>
      </xdr:nvSpPr>
      <xdr:spPr>
        <a:xfrm>
          <a:off x="8260773" y="149958136"/>
          <a:ext cx="3776095" cy="3147903"/>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notes:</a:t>
          </a:r>
        </a:p>
        <a:p>
          <a:endParaRPr lang="en-US" sz="1100"/>
        </a:p>
        <a:p>
          <a:r>
            <a:rPr lang="en-US" sz="1100"/>
            <a:t>Comparable</a:t>
          </a:r>
          <a:r>
            <a:rPr lang="en-US" sz="1100" baseline="0"/>
            <a:t> historical </a:t>
          </a:r>
          <a:r>
            <a:rPr lang="en-US" sz="1100"/>
            <a:t>cost data is not available,</a:t>
          </a:r>
          <a:r>
            <a:rPr lang="en-US" sz="1100" baseline="0"/>
            <a:t> and the first year of analysis is 2024.</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costs estimates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886</xdr:row>
      <xdr:rowOff>0</xdr:rowOff>
    </xdr:from>
    <xdr:to>
      <xdr:col>10</xdr:col>
      <xdr:colOff>572232</xdr:colOff>
      <xdr:row>904</xdr:row>
      <xdr:rowOff>30630</xdr:rowOff>
    </xdr:to>
    <xdr:sp macro="" textlink="">
      <xdr:nvSpPr>
        <xdr:cNvPr id="37" name="TextBox 1">
          <a:extLst>
            <a:ext uri="{FF2B5EF4-FFF2-40B4-BE49-F238E27FC236}">
              <a16:creationId xmlns:a16="http://schemas.microsoft.com/office/drawing/2014/main" id="{A4ADA3BC-5881-467B-89A6-52E67937D574}"/>
            </a:ext>
          </a:extLst>
        </xdr:cNvPr>
        <xdr:cNvSpPr txBox="1"/>
      </xdr:nvSpPr>
      <xdr:spPr>
        <a:xfrm>
          <a:off x="8260773" y="154980409"/>
          <a:ext cx="3776095" cy="3147903"/>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notes:</a:t>
          </a:r>
        </a:p>
        <a:p>
          <a:endParaRPr lang="en-US" sz="1100"/>
        </a:p>
        <a:p>
          <a:r>
            <a:rPr lang="en-US" sz="1100"/>
            <a:t>Comparable</a:t>
          </a:r>
          <a:r>
            <a:rPr lang="en-US" sz="1100" baseline="0"/>
            <a:t> historical </a:t>
          </a:r>
          <a:r>
            <a:rPr lang="en-US" sz="1100"/>
            <a:t>cost data is not available,</a:t>
          </a:r>
          <a:r>
            <a:rPr lang="en-US" sz="1100" baseline="0"/>
            <a:t> and the first year of analysis is 2024.</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costs estimates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4</xdr:col>
      <xdr:colOff>623455</xdr:colOff>
      <xdr:row>915</xdr:row>
      <xdr:rowOff>17318</xdr:rowOff>
    </xdr:from>
    <xdr:to>
      <xdr:col>10</xdr:col>
      <xdr:colOff>554914</xdr:colOff>
      <xdr:row>933</xdr:row>
      <xdr:rowOff>44773</xdr:rowOff>
    </xdr:to>
    <xdr:sp macro="" textlink="">
      <xdr:nvSpPr>
        <xdr:cNvPr id="38" name="TextBox 1">
          <a:extLst>
            <a:ext uri="{FF2B5EF4-FFF2-40B4-BE49-F238E27FC236}">
              <a16:creationId xmlns:a16="http://schemas.microsoft.com/office/drawing/2014/main" id="{E459F3F6-F74B-459E-9611-E7791A1E9FE0}"/>
            </a:ext>
          </a:extLst>
        </xdr:cNvPr>
        <xdr:cNvSpPr txBox="1"/>
      </xdr:nvSpPr>
      <xdr:spPr>
        <a:xfrm>
          <a:off x="8243455" y="160020000"/>
          <a:ext cx="3776095" cy="3144728"/>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notes:</a:t>
          </a:r>
        </a:p>
        <a:p>
          <a:endParaRPr lang="en-US" sz="1100"/>
        </a:p>
        <a:p>
          <a:r>
            <a:rPr lang="en-US" sz="1100"/>
            <a:t>Comparable</a:t>
          </a:r>
          <a:r>
            <a:rPr lang="en-US" sz="1100" baseline="0"/>
            <a:t> historical </a:t>
          </a:r>
          <a:r>
            <a:rPr lang="en-US" sz="1100"/>
            <a:t>cost data is not available,</a:t>
          </a:r>
          <a:r>
            <a:rPr lang="en-US" sz="1100" baseline="0"/>
            <a:t> and the first year of analysis is 2024.</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costs estimates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944</xdr:row>
      <xdr:rowOff>0</xdr:rowOff>
    </xdr:from>
    <xdr:to>
      <xdr:col>10</xdr:col>
      <xdr:colOff>572232</xdr:colOff>
      <xdr:row>962</xdr:row>
      <xdr:rowOff>30631</xdr:rowOff>
    </xdr:to>
    <xdr:sp macro="" textlink="">
      <xdr:nvSpPr>
        <xdr:cNvPr id="39" name="TextBox 1">
          <a:extLst>
            <a:ext uri="{FF2B5EF4-FFF2-40B4-BE49-F238E27FC236}">
              <a16:creationId xmlns:a16="http://schemas.microsoft.com/office/drawing/2014/main" id="{273FC9DD-1B10-436E-8133-864F92065A2D}"/>
            </a:ext>
          </a:extLst>
        </xdr:cNvPr>
        <xdr:cNvSpPr txBox="1"/>
      </xdr:nvSpPr>
      <xdr:spPr>
        <a:xfrm>
          <a:off x="8260773" y="165024955"/>
          <a:ext cx="3776095" cy="3147903"/>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notes:</a:t>
          </a:r>
        </a:p>
        <a:p>
          <a:endParaRPr lang="en-US" sz="1100"/>
        </a:p>
        <a:p>
          <a:r>
            <a:rPr lang="en-US" sz="1100"/>
            <a:t>Comparable</a:t>
          </a:r>
          <a:r>
            <a:rPr lang="en-US" sz="1100" baseline="0"/>
            <a:t> historical </a:t>
          </a:r>
          <a:r>
            <a:rPr lang="en-US" sz="1100"/>
            <a:t>cost data is not available,</a:t>
          </a:r>
          <a:r>
            <a:rPr lang="en-US" sz="1100" baseline="0"/>
            <a:t> and the first year of analysis is 2024.</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costs estimates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973</xdr:row>
      <xdr:rowOff>0</xdr:rowOff>
    </xdr:from>
    <xdr:to>
      <xdr:col>10</xdr:col>
      <xdr:colOff>572232</xdr:colOff>
      <xdr:row>991</xdr:row>
      <xdr:rowOff>30630</xdr:rowOff>
    </xdr:to>
    <xdr:sp macro="" textlink="">
      <xdr:nvSpPr>
        <xdr:cNvPr id="40" name="TextBox 1">
          <a:extLst>
            <a:ext uri="{FF2B5EF4-FFF2-40B4-BE49-F238E27FC236}">
              <a16:creationId xmlns:a16="http://schemas.microsoft.com/office/drawing/2014/main" id="{40E45ECB-D800-40B6-B46A-A1561B930C29}"/>
            </a:ext>
          </a:extLst>
        </xdr:cNvPr>
        <xdr:cNvSpPr txBox="1"/>
      </xdr:nvSpPr>
      <xdr:spPr>
        <a:xfrm>
          <a:off x="8260773" y="170047227"/>
          <a:ext cx="3776095" cy="3147903"/>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notes:</a:t>
          </a:r>
        </a:p>
        <a:p>
          <a:endParaRPr lang="en-US" sz="1100"/>
        </a:p>
        <a:p>
          <a:r>
            <a:rPr lang="en-US" sz="1100"/>
            <a:t>Comparable</a:t>
          </a:r>
          <a:r>
            <a:rPr lang="en-US" sz="1100" baseline="0"/>
            <a:t> historical </a:t>
          </a:r>
          <a:r>
            <a:rPr lang="en-US" sz="1100"/>
            <a:t>cost data is not available,</a:t>
          </a:r>
          <a:r>
            <a:rPr lang="en-US" sz="1100" baseline="0"/>
            <a:t> and the first year of analysis is 2024.</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costs estimates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1002</xdr:row>
      <xdr:rowOff>0</xdr:rowOff>
    </xdr:from>
    <xdr:to>
      <xdr:col>10</xdr:col>
      <xdr:colOff>572232</xdr:colOff>
      <xdr:row>1020</xdr:row>
      <xdr:rowOff>30630</xdr:rowOff>
    </xdr:to>
    <xdr:sp macro="" textlink="">
      <xdr:nvSpPr>
        <xdr:cNvPr id="41" name="TextBox 1">
          <a:extLst>
            <a:ext uri="{FF2B5EF4-FFF2-40B4-BE49-F238E27FC236}">
              <a16:creationId xmlns:a16="http://schemas.microsoft.com/office/drawing/2014/main" id="{1185176B-9AB7-4746-89FA-B16DF9E49AA6}"/>
            </a:ext>
          </a:extLst>
        </xdr:cNvPr>
        <xdr:cNvSpPr txBox="1"/>
      </xdr:nvSpPr>
      <xdr:spPr>
        <a:xfrm>
          <a:off x="8260773" y="175069500"/>
          <a:ext cx="3776095" cy="3147903"/>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notes:</a:t>
          </a:r>
        </a:p>
        <a:p>
          <a:endParaRPr lang="en-US" sz="1100"/>
        </a:p>
        <a:p>
          <a:r>
            <a:rPr lang="en-US" sz="1100"/>
            <a:t>Comparable</a:t>
          </a:r>
          <a:r>
            <a:rPr lang="en-US" sz="1100" baseline="0"/>
            <a:t> historical </a:t>
          </a:r>
          <a:r>
            <a:rPr lang="en-US" sz="1100"/>
            <a:t>cost data is not available,</a:t>
          </a:r>
          <a:r>
            <a:rPr lang="en-US" sz="1100" baseline="0"/>
            <a:t> and the first year of analysis is 2024.</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costs estimates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1031</xdr:row>
      <xdr:rowOff>0</xdr:rowOff>
    </xdr:from>
    <xdr:to>
      <xdr:col>10</xdr:col>
      <xdr:colOff>572232</xdr:colOff>
      <xdr:row>1049</xdr:row>
      <xdr:rowOff>30631</xdr:rowOff>
    </xdr:to>
    <xdr:sp macro="" textlink="">
      <xdr:nvSpPr>
        <xdr:cNvPr id="42" name="TextBox 1">
          <a:extLst>
            <a:ext uri="{FF2B5EF4-FFF2-40B4-BE49-F238E27FC236}">
              <a16:creationId xmlns:a16="http://schemas.microsoft.com/office/drawing/2014/main" id="{82B12F8F-FF7D-4173-9A8F-DF9BB2CE47FD}"/>
            </a:ext>
          </a:extLst>
        </xdr:cNvPr>
        <xdr:cNvSpPr txBox="1"/>
      </xdr:nvSpPr>
      <xdr:spPr>
        <a:xfrm>
          <a:off x="8260773" y="180091773"/>
          <a:ext cx="3776095" cy="3147903"/>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notes:</a:t>
          </a:r>
        </a:p>
        <a:p>
          <a:endParaRPr lang="en-US" sz="1100"/>
        </a:p>
        <a:p>
          <a:r>
            <a:rPr lang="en-US" sz="1100"/>
            <a:t>Comparable</a:t>
          </a:r>
          <a:r>
            <a:rPr lang="en-US" sz="1100" baseline="0"/>
            <a:t> historical </a:t>
          </a:r>
          <a:r>
            <a:rPr lang="en-US" sz="1100"/>
            <a:t>cost data is not available,</a:t>
          </a:r>
          <a:r>
            <a:rPr lang="en-US" sz="1100" baseline="0"/>
            <a:t> and the first year of analysis is 2024.</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costs estimates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1060</xdr:row>
      <xdr:rowOff>0</xdr:rowOff>
    </xdr:from>
    <xdr:to>
      <xdr:col>10</xdr:col>
      <xdr:colOff>572232</xdr:colOff>
      <xdr:row>1078</xdr:row>
      <xdr:rowOff>30630</xdr:rowOff>
    </xdr:to>
    <xdr:sp macro="" textlink="">
      <xdr:nvSpPr>
        <xdr:cNvPr id="43" name="TextBox 1">
          <a:extLst>
            <a:ext uri="{FF2B5EF4-FFF2-40B4-BE49-F238E27FC236}">
              <a16:creationId xmlns:a16="http://schemas.microsoft.com/office/drawing/2014/main" id="{18177296-45A4-4838-A773-7DC8DED702A9}"/>
            </a:ext>
          </a:extLst>
        </xdr:cNvPr>
        <xdr:cNvSpPr txBox="1"/>
      </xdr:nvSpPr>
      <xdr:spPr>
        <a:xfrm>
          <a:off x="8260773" y="185114045"/>
          <a:ext cx="3776095" cy="3147903"/>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notes:</a:t>
          </a:r>
        </a:p>
        <a:p>
          <a:endParaRPr lang="en-US" sz="1100"/>
        </a:p>
        <a:p>
          <a:r>
            <a:rPr lang="en-US" sz="1100"/>
            <a:t>Comparable</a:t>
          </a:r>
          <a:r>
            <a:rPr lang="en-US" sz="1100" baseline="0"/>
            <a:t> historical </a:t>
          </a:r>
          <a:r>
            <a:rPr lang="en-US" sz="1100"/>
            <a:t>cost data is not available,</a:t>
          </a:r>
          <a:r>
            <a:rPr lang="en-US" sz="1100" baseline="0"/>
            <a:t> and the first year of analysis is 2024.</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costs estimates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1089</xdr:row>
      <xdr:rowOff>0</xdr:rowOff>
    </xdr:from>
    <xdr:to>
      <xdr:col>10</xdr:col>
      <xdr:colOff>572232</xdr:colOff>
      <xdr:row>1107</xdr:row>
      <xdr:rowOff>30630</xdr:rowOff>
    </xdr:to>
    <xdr:sp macro="" textlink="">
      <xdr:nvSpPr>
        <xdr:cNvPr id="44" name="TextBox 1">
          <a:extLst>
            <a:ext uri="{FF2B5EF4-FFF2-40B4-BE49-F238E27FC236}">
              <a16:creationId xmlns:a16="http://schemas.microsoft.com/office/drawing/2014/main" id="{9E9C6FC0-733B-4513-BDD0-FD6B133CE282}"/>
            </a:ext>
          </a:extLst>
        </xdr:cNvPr>
        <xdr:cNvSpPr txBox="1"/>
      </xdr:nvSpPr>
      <xdr:spPr>
        <a:xfrm>
          <a:off x="8260773" y="190136318"/>
          <a:ext cx="3776095" cy="3147903"/>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notes:</a:t>
          </a:r>
        </a:p>
        <a:p>
          <a:endParaRPr lang="en-US" sz="1100"/>
        </a:p>
        <a:p>
          <a:r>
            <a:rPr lang="en-US" sz="1100"/>
            <a:t>Comparable</a:t>
          </a:r>
          <a:r>
            <a:rPr lang="en-US" sz="1100" baseline="0"/>
            <a:t> historical </a:t>
          </a:r>
          <a:r>
            <a:rPr lang="en-US" sz="1100"/>
            <a:t>cost data is not available,</a:t>
          </a:r>
          <a:r>
            <a:rPr lang="en-US" sz="1100" baseline="0"/>
            <a:t> and the first year of analysis is 2024.</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costs estimates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1118</xdr:row>
      <xdr:rowOff>0</xdr:rowOff>
    </xdr:from>
    <xdr:to>
      <xdr:col>10</xdr:col>
      <xdr:colOff>572232</xdr:colOff>
      <xdr:row>1136</xdr:row>
      <xdr:rowOff>30630</xdr:rowOff>
    </xdr:to>
    <xdr:sp macro="" textlink="">
      <xdr:nvSpPr>
        <xdr:cNvPr id="45" name="TextBox 1">
          <a:extLst>
            <a:ext uri="{FF2B5EF4-FFF2-40B4-BE49-F238E27FC236}">
              <a16:creationId xmlns:a16="http://schemas.microsoft.com/office/drawing/2014/main" id="{A9DB06A7-3EDA-4EB0-BA91-6FAC1E524C7F}"/>
            </a:ext>
          </a:extLst>
        </xdr:cNvPr>
        <xdr:cNvSpPr txBox="1"/>
      </xdr:nvSpPr>
      <xdr:spPr>
        <a:xfrm>
          <a:off x="8260773" y="195158591"/>
          <a:ext cx="3776095" cy="3147903"/>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notes:</a:t>
          </a:r>
        </a:p>
        <a:p>
          <a:endParaRPr lang="en-US" sz="1100"/>
        </a:p>
        <a:p>
          <a:r>
            <a:rPr lang="en-US" sz="1100"/>
            <a:t>Comparable</a:t>
          </a:r>
          <a:r>
            <a:rPr lang="en-US" sz="1100" baseline="0"/>
            <a:t> historical </a:t>
          </a:r>
          <a:r>
            <a:rPr lang="en-US" sz="1100"/>
            <a:t>cost data is not available,</a:t>
          </a:r>
          <a:r>
            <a:rPr lang="en-US" sz="1100" baseline="0"/>
            <a:t> and the first year of analysis is 2024.</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costs estimates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1147</xdr:row>
      <xdr:rowOff>0</xdr:rowOff>
    </xdr:from>
    <xdr:to>
      <xdr:col>10</xdr:col>
      <xdr:colOff>572232</xdr:colOff>
      <xdr:row>1165</xdr:row>
      <xdr:rowOff>30631</xdr:rowOff>
    </xdr:to>
    <xdr:sp macro="" textlink="">
      <xdr:nvSpPr>
        <xdr:cNvPr id="84" name="TextBox 1">
          <a:extLst>
            <a:ext uri="{FF2B5EF4-FFF2-40B4-BE49-F238E27FC236}">
              <a16:creationId xmlns:a16="http://schemas.microsoft.com/office/drawing/2014/main" id="{13B3E13C-5569-4B06-889E-2593C7201ADE}"/>
            </a:ext>
          </a:extLst>
        </xdr:cNvPr>
        <xdr:cNvSpPr txBox="1"/>
      </xdr:nvSpPr>
      <xdr:spPr>
        <a:xfrm>
          <a:off x="8260773" y="200180864"/>
          <a:ext cx="3776095" cy="3147903"/>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notes:</a:t>
          </a:r>
        </a:p>
        <a:p>
          <a:endParaRPr lang="en-US" sz="1100"/>
        </a:p>
        <a:p>
          <a:r>
            <a:rPr lang="en-US" sz="1100"/>
            <a:t>Comparable</a:t>
          </a:r>
          <a:r>
            <a:rPr lang="en-US" sz="1100" baseline="0"/>
            <a:t> historical </a:t>
          </a:r>
          <a:r>
            <a:rPr lang="en-US" sz="1100"/>
            <a:t>cost data is not available,</a:t>
          </a:r>
          <a:r>
            <a:rPr lang="en-US" sz="1100" baseline="0"/>
            <a:t> and the first year of analysis is 2024.</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costs estimates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1" name="TextBox 30">
          <a:extLst>
            <a:ext uri="{FF2B5EF4-FFF2-40B4-BE49-F238E27FC236}">
              <a16:creationId xmlns:a16="http://schemas.microsoft.com/office/drawing/2014/main" id="{F69B0D65-FCCF-89AD-D63D-D87E70F9359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X10A0T</a:t>
          </a:r>
        </a:p>
      </xdr:txBody>
    </xdr:sp>
    <xdr:clientData/>
  </xdr:twoCellAnchor>
  <xdr:twoCellAnchor>
    <xdr:from>
      <xdr:col>2</xdr:col>
      <xdr:colOff>3175</xdr:colOff>
      <xdr:row>2</xdr:row>
      <xdr:rowOff>3175</xdr:rowOff>
    </xdr:from>
    <xdr:to>
      <xdr:col>2</xdr:col>
      <xdr:colOff>66675</xdr:colOff>
      <xdr:row>2</xdr:row>
      <xdr:rowOff>105767</xdr:rowOff>
    </xdr:to>
    <xdr:sp macro="" textlink="">
      <xdr:nvSpPr>
        <xdr:cNvPr id="46" name="TextBox 45">
          <a:extLst>
            <a:ext uri="{FF2B5EF4-FFF2-40B4-BE49-F238E27FC236}">
              <a16:creationId xmlns:a16="http://schemas.microsoft.com/office/drawing/2014/main" id="{A51423EE-F9F3-8B2C-5233-65F135CFC5C4}"/>
            </a:ext>
          </a:extLst>
        </xdr:cNvPr>
        <xdr:cNvSpPr txBox="1"/>
      </xdr:nvSpPr>
      <xdr:spPr>
        <a:xfrm>
          <a:off x="4140835" y="5365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X10A0T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99C44346-4B84-4691-D433-8E6D0884C0D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80DB0E92-DCDD-6760-BC59-8E6563EB9AC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F8E408F6-9764-A011-4D5A-80437BFE67A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53955446-265A-B974-A55F-B21C1E80543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X11A0T</a:t>
          </a:r>
        </a:p>
      </xdr:txBody>
    </xdr:sp>
    <xdr:clientData/>
  </xdr:twoCellAnchor>
  <xdr:twoCellAnchor>
    <xdr:from>
      <xdr:col>2</xdr:col>
      <xdr:colOff>3175</xdr:colOff>
      <xdr:row>2</xdr:row>
      <xdr:rowOff>3175</xdr:rowOff>
    </xdr:from>
    <xdr:to>
      <xdr:col>2</xdr:col>
      <xdr:colOff>66675</xdr:colOff>
      <xdr:row>2</xdr:row>
      <xdr:rowOff>105767</xdr:rowOff>
    </xdr:to>
    <xdr:sp macro="" textlink="">
      <xdr:nvSpPr>
        <xdr:cNvPr id="7" name="TextBox 6">
          <a:extLst>
            <a:ext uri="{FF2B5EF4-FFF2-40B4-BE49-F238E27FC236}">
              <a16:creationId xmlns:a16="http://schemas.microsoft.com/office/drawing/2014/main" id="{8A11A014-FCEF-49BB-46F5-712994C861CE}"/>
            </a:ext>
          </a:extLst>
        </xdr:cNvPr>
        <xdr:cNvSpPr txBox="1"/>
      </xdr:nvSpPr>
      <xdr:spPr>
        <a:xfrm>
          <a:off x="2875915" y="52895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X11A0T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3175</xdr:colOff>
      <xdr:row>2</xdr:row>
      <xdr:rowOff>3175</xdr:rowOff>
    </xdr:from>
    <xdr:to>
      <xdr:col>2</xdr:col>
      <xdr:colOff>66675</xdr:colOff>
      <xdr:row>2</xdr:row>
      <xdr:rowOff>105767</xdr:rowOff>
    </xdr:to>
    <xdr:sp macro="" textlink="">
      <xdr:nvSpPr>
        <xdr:cNvPr id="3" name="TextBox 2">
          <a:extLst>
            <a:ext uri="{FF2B5EF4-FFF2-40B4-BE49-F238E27FC236}">
              <a16:creationId xmlns:a16="http://schemas.microsoft.com/office/drawing/2014/main" id="{C72777DA-E019-5C82-C99A-6B6480604D4F}"/>
            </a:ext>
          </a:extLst>
        </xdr:cNvPr>
        <xdr:cNvSpPr txBox="1"/>
      </xdr:nvSpPr>
      <xdr:spPr>
        <a:xfrm>
          <a:off x="483235" y="36893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61A0BDA2-DFE8-D455-3E11-03405D49E01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3E4344AC-B919-0607-5ADA-FA9A14BBFC1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F9DF3833-53FE-E090-224D-847CAD4D768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7F1905A5-8E38-D8D0-A83B-B17C2DD3C97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X2A0T</a:t>
          </a:r>
        </a:p>
      </xdr:txBody>
    </xdr:sp>
    <xdr:clientData/>
  </xdr:twoCellAnchor>
  <xdr:twoCellAnchor>
    <xdr:from>
      <xdr:col>2</xdr:col>
      <xdr:colOff>3175</xdr:colOff>
      <xdr:row>2</xdr:row>
      <xdr:rowOff>3175</xdr:rowOff>
    </xdr:from>
    <xdr:to>
      <xdr:col>2</xdr:col>
      <xdr:colOff>66675</xdr:colOff>
      <xdr:row>2</xdr:row>
      <xdr:rowOff>105767</xdr:rowOff>
    </xdr:to>
    <xdr:sp macro="" textlink="">
      <xdr:nvSpPr>
        <xdr:cNvPr id="7" name="TextBox 6">
          <a:extLst>
            <a:ext uri="{FF2B5EF4-FFF2-40B4-BE49-F238E27FC236}">
              <a16:creationId xmlns:a16="http://schemas.microsoft.com/office/drawing/2014/main" id="{4EF30924-0158-F151-338D-298696B38C09}"/>
            </a:ext>
          </a:extLst>
        </xdr:cNvPr>
        <xdr:cNvSpPr txBox="1"/>
      </xdr:nvSpPr>
      <xdr:spPr>
        <a:xfrm>
          <a:off x="2517775" y="88709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X2A0T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603A411E-8B03-4956-81C8-13395D7F1DD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C5DEFE92-FDB1-77E9-B567-54B5069262A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626FCC42-1A08-9384-0346-010E4466DD6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A1AD985D-CFCE-27C6-05E5-C00C21C462E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X3A0T</a:t>
          </a:r>
        </a:p>
      </xdr:txBody>
    </xdr:sp>
    <xdr:clientData/>
  </xdr:twoCellAnchor>
  <xdr:twoCellAnchor>
    <xdr:from>
      <xdr:col>2</xdr:col>
      <xdr:colOff>3175</xdr:colOff>
      <xdr:row>2</xdr:row>
      <xdr:rowOff>3175</xdr:rowOff>
    </xdr:from>
    <xdr:to>
      <xdr:col>2</xdr:col>
      <xdr:colOff>66675</xdr:colOff>
      <xdr:row>2</xdr:row>
      <xdr:rowOff>105767</xdr:rowOff>
    </xdr:to>
    <xdr:sp macro="" textlink="">
      <xdr:nvSpPr>
        <xdr:cNvPr id="7" name="TextBox 6">
          <a:extLst>
            <a:ext uri="{FF2B5EF4-FFF2-40B4-BE49-F238E27FC236}">
              <a16:creationId xmlns:a16="http://schemas.microsoft.com/office/drawing/2014/main" id="{73237991-7B39-A92F-33F4-CCFB90DB77D6}"/>
            </a:ext>
          </a:extLst>
        </xdr:cNvPr>
        <xdr:cNvSpPr txBox="1"/>
      </xdr:nvSpPr>
      <xdr:spPr>
        <a:xfrm>
          <a:off x="2601595" y="120713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X3A0T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0</xdr:row>
      <xdr:rowOff>0</xdr:rowOff>
    </xdr:from>
    <xdr:to>
      <xdr:col>8</xdr:col>
      <xdr:colOff>381000</xdr:colOff>
      <xdr:row>3</xdr:row>
      <xdr:rowOff>123825</xdr:rowOff>
    </xdr:to>
    <xdr:sp macro="" textlink="">
      <xdr:nvSpPr>
        <xdr:cNvPr id="2" name="TextBox 2">
          <a:extLst>
            <a:ext uri="{FF2B5EF4-FFF2-40B4-BE49-F238E27FC236}">
              <a16:creationId xmlns:a16="http://schemas.microsoft.com/office/drawing/2014/main" id="{DE576D20-52F2-46A8-B4F2-94296EEEDA6D}"/>
            </a:ext>
          </a:extLst>
        </xdr:cNvPr>
        <xdr:cNvSpPr txBox="1"/>
      </xdr:nvSpPr>
      <xdr:spPr>
        <a:xfrm>
          <a:off x="10648950" y="0"/>
          <a:ext cx="7181850" cy="695325"/>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 </a:t>
          </a:r>
          <a:r>
            <a:rPr lang="en-US"/>
            <a:t>Forecasts of generation from existing thermal output are based on economic dispatch using prices forecasted in this CEP/IRP. Forecasts of unspecified and other emitting market purchases are a function of historical purchases and a linear decline emission reduction glidepath. Neither reflect operational realities. </a:t>
          </a:r>
          <a:endParaRPr lang="en-US" sz="1100"/>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8054BBE7-96B2-98B3-E563-505550B4A7F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E33E9258-3A43-4DF9-8EDE-A639F5D0B97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F0526E71-C1EA-FF84-23C0-33BC6E8F872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349FDFFC-3C0E-1D8A-0A10-78D017F3A9F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51B44640-16EF-1431-4984-55A0080969C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X4A0T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617154DE-7E7B-DFFB-F846-A8E66FC1737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4806B3D9-E726-5D8D-B6A4-727786B7C41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27E0468B-7927-0700-C6BB-957B51C007C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25260235-C850-9FAD-2825-86FF7824DD9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X5A0T</a:t>
          </a:r>
        </a:p>
      </xdr:txBody>
    </xdr:sp>
    <xdr:clientData/>
  </xdr:twoCellAnchor>
  <xdr:twoCellAnchor>
    <xdr:from>
      <xdr:col>2</xdr:col>
      <xdr:colOff>3175</xdr:colOff>
      <xdr:row>2</xdr:row>
      <xdr:rowOff>3175</xdr:rowOff>
    </xdr:from>
    <xdr:to>
      <xdr:col>2</xdr:col>
      <xdr:colOff>66675</xdr:colOff>
      <xdr:row>2</xdr:row>
      <xdr:rowOff>105767</xdr:rowOff>
    </xdr:to>
    <xdr:sp macro="" textlink="">
      <xdr:nvSpPr>
        <xdr:cNvPr id="7" name="TextBox 6">
          <a:extLst>
            <a:ext uri="{FF2B5EF4-FFF2-40B4-BE49-F238E27FC236}">
              <a16:creationId xmlns:a16="http://schemas.microsoft.com/office/drawing/2014/main" id="{237C0554-9906-1408-8400-2BC737AB657C}"/>
            </a:ext>
          </a:extLst>
        </xdr:cNvPr>
        <xdr:cNvSpPr txBox="1"/>
      </xdr:nvSpPr>
      <xdr:spPr>
        <a:xfrm>
          <a:off x="1290955" y="142811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X5A0T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B61B3808-07BA-77DF-A582-A21F664F5C1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X6A0T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B2DE1812-3A8B-CB95-E106-C4574ECD5F3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X6A0T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CB978EAA-DBE6-83F5-491A-30E8D2A7372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X6A0T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A6BB27C9-0A37-02DD-295B-675A83C2598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X6A0T</a:t>
          </a:r>
        </a:p>
      </xdr:txBody>
    </xdr:sp>
    <xdr:clientData/>
  </xdr:twoCellAnchor>
  <xdr:twoCellAnchor>
    <xdr:from>
      <xdr:col>2</xdr:col>
      <xdr:colOff>3175</xdr:colOff>
      <xdr:row>2</xdr:row>
      <xdr:rowOff>3175</xdr:rowOff>
    </xdr:from>
    <xdr:to>
      <xdr:col>2</xdr:col>
      <xdr:colOff>66675</xdr:colOff>
      <xdr:row>2</xdr:row>
      <xdr:rowOff>105767</xdr:rowOff>
    </xdr:to>
    <xdr:sp macro="" textlink="">
      <xdr:nvSpPr>
        <xdr:cNvPr id="7" name="TextBox 6">
          <a:extLst>
            <a:ext uri="{FF2B5EF4-FFF2-40B4-BE49-F238E27FC236}">
              <a16:creationId xmlns:a16="http://schemas.microsoft.com/office/drawing/2014/main" id="{5C0C47B2-F306-5F24-60BE-C6CF1151EBBC}"/>
            </a:ext>
          </a:extLst>
        </xdr:cNvPr>
        <xdr:cNvSpPr txBox="1"/>
      </xdr:nvSpPr>
      <xdr:spPr>
        <a:xfrm>
          <a:off x="1374775" y="5746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X6A0T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D872F5AA-7A1D-514F-91E1-BE08C9C55E8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X9A0T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F702B49C-D6E9-8B4B-1902-CBC8C6CE768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X9A0T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51589B57-519A-1FB0-C5FC-C5873D9467F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X7A0T</a:t>
          </a:r>
        </a:p>
      </xdr:txBody>
    </xdr:sp>
    <xdr:clientData/>
  </xdr:twoCellAnchor>
  <xdr:twoCellAnchor>
    <xdr:from>
      <xdr:col>2</xdr:col>
      <xdr:colOff>3175</xdr:colOff>
      <xdr:row>2</xdr:row>
      <xdr:rowOff>3175</xdr:rowOff>
    </xdr:from>
    <xdr:to>
      <xdr:col>2</xdr:col>
      <xdr:colOff>66675</xdr:colOff>
      <xdr:row>2</xdr:row>
      <xdr:rowOff>105767</xdr:rowOff>
    </xdr:to>
    <xdr:sp macro="" textlink="">
      <xdr:nvSpPr>
        <xdr:cNvPr id="6" name="TextBox 5">
          <a:extLst>
            <a:ext uri="{FF2B5EF4-FFF2-40B4-BE49-F238E27FC236}">
              <a16:creationId xmlns:a16="http://schemas.microsoft.com/office/drawing/2014/main" id="{64994E79-D8A5-F7FE-B3C7-12C06E86C634}"/>
            </a:ext>
          </a:extLst>
        </xdr:cNvPr>
        <xdr:cNvSpPr txBox="1"/>
      </xdr:nvSpPr>
      <xdr:spPr>
        <a:xfrm>
          <a:off x="1283335" y="36893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X7A0T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514350</xdr:colOff>
      <xdr:row>24</xdr:row>
      <xdr:rowOff>101600</xdr:rowOff>
    </xdr:from>
    <xdr:to>
      <xdr:col>12</xdr:col>
      <xdr:colOff>685800</xdr:colOff>
      <xdr:row>28</xdr:row>
      <xdr:rowOff>6350</xdr:rowOff>
    </xdr:to>
    <xdr:sp macro="" textlink="">
      <xdr:nvSpPr>
        <xdr:cNvPr id="2" name="TextBox 1">
          <a:extLst>
            <a:ext uri="{FF2B5EF4-FFF2-40B4-BE49-F238E27FC236}">
              <a16:creationId xmlns:a16="http://schemas.microsoft.com/office/drawing/2014/main" id="{CAD6A9CD-C214-65D7-2224-C19464DB83F2}"/>
            </a:ext>
          </a:extLst>
        </xdr:cNvPr>
        <xdr:cNvSpPr txBox="1"/>
      </xdr:nvSpPr>
      <xdr:spPr>
        <a:xfrm>
          <a:off x="10487025" y="5683250"/>
          <a:ext cx="3457575" cy="628650"/>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 Historical GHG values may differ slightly than official DEQ values. This is due to HB</a:t>
          </a:r>
          <a:r>
            <a:rPr lang="en-US" sz="1100" baseline="0"/>
            <a:t> 2021 excluding GHG emissions associated with PURPA resources.</a:t>
          </a:r>
          <a:endParaRPr lang="en-US" sz="1100"/>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D1A85984-C9BD-003A-EB24-A22D5043D4F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A7A69BF4-0660-3827-D3E2-DDF5912E6BE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1014BF81-D7FD-B798-EBDB-B3112332B09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X9A0T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40F141C0-1246-8CEB-2C84-28EF347C793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X8A0T</a:t>
          </a:r>
        </a:p>
      </xdr:txBody>
    </xdr:sp>
    <xdr:clientData/>
  </xdr:twoCellAnchor>
  <xdr:twoCellAnchor>
    <xdr:from>
      <xdr:col>2</xdr:col>
      <xdr:colOff>3175</xdr:colOff>
      <xdr:row>2</xdr:row>
      <xdr:rowOff>3175</xdr:rowOff>
    </xdr:from>
    <xdr:to>
      <xdr:col>2</xdr:col>
      <xdr:colOff>66675</xdr:colOff>
      <xdr:row>2</xdr:row>
      <xdr:rowOff>105767</xdr:rowOff>
    </xdr:to>
    <xdr:sp macro="" textlink="">
      <xdr:nvSpPr>
        <xdr:cNvPr id="8" name="TextBox 7">
          <a:extLst>
            <a:ext uri="{FF2B5EF4-FFF2-40B4-BE49-F238E27FC236}">
              <a16:creationId xmlns:a16="http://schemas.microsoft.com/office/drawing/2014/main" id="{22569D4B-4607-7452-C7C1-DC7442A60750}"/>
            </a:ext>
          </a:extLst>
        </xdr:cNvPr>
        <xdr:cNvSpPr txBox="1"/>
      </xdr:nvSpPr>
      <xdr:spPr>
        <a:xfrm>
          <a:off x="2266315" y="74231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X8A0T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2F20D-9C8B-4F87-AF8A-01DC79C9E295}">
  <sheetPr codeName="Sheet12">
    <pageSetUpPr fitToPage="1"/>
  </sheetPr>
  <dimension ref="A1:C28"/>
  <sheetViews>
    <sheetView tabSelected="1" zoomScaleNormal="100" workbookViewId="0">
      <selection activeCell="A8" sqref="A8"/>
    </sheetView>
  </sheetViews>
  <sheetFormatPr defaultColWidth="9.33203125" defaultRowHeight="14.4" x14ac:dyDescent="0.3"/>
  <cols>
    <col min="1" max="1" width="16.33203125" style="63" customWidth="1"/>
    <col min="2" max="2" width="5.6640625" style="63" customWidth="1"/>
    <col min="3" max="3" width="122.33203125" style="63" customWidth="1"/>
    <col min="4" max="16384" width="9.33203125" style="63"/>
  </cols>
  <sheetData>
    <row r="1" spans="1:3" s="67" customFormat="1" ht="30" customHeight="1" x14ac:dyDescent="0.25">
      <c r="A1" s="94" t="s">
        <v>337</v>
      </c>
      <c r="B1" s="94"/>
      <c r="C1" s="94"/>
    </row>
    <row r="2" spans="1:3" s="67" customFormat="1" ht="30" customHeight="1" x14ac:dyDescent="0.3">
      <c r="A2" s="95" t="s">
        <v>0</v>
      </c>
      <c r="B2" s="95"/>
      <c r="C2" s="95"/>
    </row>
    <row r="3" spans="1:3" s="67" customFormat="1" ht="30" customHeight="1" x14ac:dyDescent="0.3">
      <c r="A3" s="96" t="s">
        <v>1</v>
      </c>
      <c r="B3" s="96"/>
      <c r="C3" s="96"/>
    </row>
    <row r="4" spans="1:3" s="67" customFormat="1" ht="22.5" customHeight="1" x14ac:dyDescent="0.3">
      <c r="A4" s="68"/>
      <c r="B4" s="77"/>
      <c r="C4" s="77"/>
    </row>
    <row r="5" spans="1:3" ht="47.1" customHeight="1" x14ac:dyDescent="0.3">
      <c r="A5" s="65" t="s">
        <v>2</v>
      </c>
      <c r="B5" s="97" t="s">
        <v>3</v>
      </c>
      <c r="C5" s="97"/>
    </row>
    <row r="6" spans="1:3" ht="15.75" customHeight="1" x14ac:dyDescent="0.3">
      <c r="A6" s="65"/>
      <c r="B6" s="76"/>
      <c r="C6" s="76"/>
    </row>
    <row r="7" spans="1:3" ht="20.25" customHeight="1" x14ac:dyDescent="0.3">
      <c r="A7" s="65" t="s">
        <v>4</v>
      </c>
      <c r="B7" s="93" t="s">
        <v>5</v>
      </c>
      <c r="C7" s="93"/>
    </row>
    <row r="8" spans="1:3" ht="15.75" customHeight="1" x14ac:dyDescent="0.3">
      <c r="A8" s="65"/>
      <c r="B8" s="93" t="s">
        <v>6</v>
      </c>
      <c r="C8" s="93"/>
    </row>
    <row r="9" spans="1:3" ht="15.75" customHeight="1" x14ac:dyDescent="0.3">
      <c r="A9" s="65"/>
      <c r="B9" s="92"/>
      <c r="C9" s="92"/>
    </row>
    <row r="10" spans="1:3" ht="15.75" customHeight="1" x14ac:dyDescent="0.3">
      <c r="A10" s="65" t="s">
        <v>7</v>
      </c>
      <c r="B10" s="78" t="s">
        <v>8</v>
      </c>
      <c r="C10" s="108" t="s">
        <v>9</v>
      </c>
    </row>
    <row r="11" spans="1:3" ht="15.75" customHeight="1" x14ac:dyDescent="0.3">
      <c r="B11" s="78" t="s">
        <v>10</v>
      </c>
      <c r="C11" s="108" t="s">
        <v>11</v>
      </c>
    </row>
    <row r="12" spans="1:3" ht="15.75" customHeight="1" x14ac:dyDescent="0.3">
      <c r="B12" s="78" t="s">
        <v>12</v>
      </c>
      <c r="C12" s="108" t="s">
        <v>13</v>
      </c>
    </row>
    <row r="13" spans="1:3" ht="15.75" customHeight="1" x14ac:dyDescent="0.3">
      <c r="B13" s="78" t="s">
        <v>14</v>
      </c>
      <c r="C13" s="108" t="s">
        <v>15</v>
      </c>
    </row>
    <row r="14" spans="1:3" ht="15.75" customHeight="1" x14ac:dyDescent="0.3">
      <c r="B14" s="78" t="s">
        <v>16</v>
      </c>
      <c r="C14" s="108" t="s">
        <v>17</v>
      </c>
    </row>
    <row r="15" spans="1:3" ht="15.75" customHeight="1" x14ac:dyDescent="0.3">
      <c r="B15" s="78" t="s">
        <v>18</v>
      </c>
      <c r="C15" s="108" t="s">
        <v>19</v>
      </c>
    </row>
    <row r="16" spans="1:3" ht="15.75" customHeight="1" x14ac:dyDescent="0.3">
      <c r="B16" s="78" t="s">
        <v>20</v>
      </c>
      <c r="C16" s="108" t="s">
        <v>21</v>
      </c>
    </row>
    <row r="17" spans="1:3" ht="15.75" customHeight="1" x14ac:dyDescent="0.3">
      <c r="B17" s="78" t="s">
        <v>22</v>
      </c>
      <c r="C17" s="108" t="s">
        <v>23</v>
      </c>
    </row>
    <row r="18" spans="1:3" ht="15.75" customHeight="1" x14ac:dyDescent="0.3">
      <c r="B18" s="78" t="s">
        <v>24</v>
      </c>
      <c r="C18" s="108" t="s">
        <v>25</v>
      </c>
    </row>
    <row r="19" spans="1:3" ht="15.75" customHeight="1" x14ac:dyDescent="0.3">
      <c r="B19" s="78" t="s">
        <v>26</v>
      </c>
      <c r="C19" s="108" t="s">
        <v>27</v>
      </c>
    </row>
    <row r="20" spans="1:3" ht="15.75" customHeight="1" x14ac:dyDescent="0.3">
      <c r="B20" s="78" t="s">
        <v>28</v>
      </c>
      <c r="C20" s="108" t="s">
        <v>29</v>
      </c>
    </row>
    <row r="21" spans="1:3" ht="15.75" customHeight="1" x14ac:dyDescent="0.3"/>
    <row r="22" spans="1:3" ht="15.75" customHeight="1" x14ac:dyDescent="0.3">
      <c r="A22" s="65" t="s">
        <v>30</v>
      </c>
      <c r="B22" s="93" t="s">
        <v>31</v>
      </c>
      <c r="C22" s="93"/>
    </row>
    <row r="23" spans="1:3" ht="15.75" customHeight="1" x14ac:dyDescent="0.3">
      <c r="A23" s="65"/>
      <c r="B23" s="93" t="s">
        <v>32</v>
      </c>
      <c r="C23" s="93"/>
    </row>
    <row r="24" spans="1:3" ht="15.75" customHeight="1" x14ac:dyDescent="0.3">
      <c r="A24" s="65"/>
      <c r="B24" s="75"/>
      <c r="C24" s="75"/>
    </row>
    <row r="25" spans="1:3" ht="15.75" customHeight="1" x14ac:dyDescent="0.3">
      <c r="A25" s="65" t="s">
        <v>33</v>
      </c>
      <c r="B25" s="75" t="s">
        <v>34</v>
      </c>
      <c r="C25" s="66"/>
    </row>
    <row r="26" spans="1:3" ht="15.75" customHeight="1" x14ac:dyDescent="0.3">
      <c r="A26" s="65"/>
      <c r="B26" s="75"/>
      <c r="C26" s="66"/>
    </row>
    <row r="27" spans="1:3" ht="15.75" customHeight="1" x14ac:dyDescent="0.3">
      <c r="A27" s="65" t="s">
        <v>35</v>
      </c>
      <c r="B27" s="64" t="s">
        <v>36</v>
      </c>
      <c r="C27" s="64"/>
    </row>
    <row r="28" spans="1:3" ht="15.75" customHeight="1" x14ac:dyDescent="0.3">
      <c r="A28" s="64"/>
      <c r="B28" s="64" t="s">
        <v>37</v>
      </c>
      <c r="C28" s="64"/>
    </row>
  </sheetData>
  <mergeCells count="8">
    <mergeCell ref="B8:C8"/>
    <mergeCell ref="B22:C22"/>
    <mergeCell ref="B23:C23"/>
    <mergeCell ref="A1:C1"/>
    <mergeCell ref="A2:C2"/>
    <mergeCell ref="A3:C3"/>
    <mergeCell ref="B5:C5"/>
    <mergeCell ref="B7:C7"/>
  </mergeCells>
  <pageMargins left="0.7" right="0.7" top="0.75" bottom="0.75" header="0.3" footer="0.3"/>
  <pageSetup scale="84"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04674-9F91-4769-B4CD-3BD239B4541C}">
  <sheetPr codeName="Sheet9">
    <pageSetUpPr fitToPage="1"/>
  </sheetPr>
  <dimension ref="A1:AI42"/>
  <sheetViews>
    <sheetView zoomScale="70" zoomScaleNormal="70" zoomScaleSheetLayoutView="25" workbookViewId="0">
      <selection activeCell="A15" sqref="A15"/>
    </sheetView>
  </sheetViews>
  <sheetFormatPr defaultColWidth="9.33203125" defaultRowHeight="14.4" x14ac:dyDescent="0.3"/>
  <cols>
    <col min="1" max="1" width="9.33203125" style="1"/>
    <col min="2" max="2" width="19.33203125" style="1" bestFit="1" customWidth="1"/>
    <col min="3" max="3" width="27.33203125" style="1" customWidth="1"/>
    <col min="4" max="4" width="16.33203125" style="1" bestFit="1" customWidth="1"/>
    <col min="5" max="5" width="35.33203125" style="1" bestFit="1" customWidth="1"/>
    <col min="6" max="6" width="26.33203125" style="1" bestFit="1" customWidth="1"/>
    <col min="7" max="7" width="19.33203125" style="1" bestFit="1" customWidth="1"/>
    <col min="8" max="8" width="39.33203125" style="1" bestFit="1" customWidth="1"/>
    <col min="9" max="9" width="15.6640625" style="1" bestFit="1" customWidth="1"/>
    <col min="10" max="10" width="35.33203125" style="1" bestFit="1" customWidth="1"/>
    <col min="11" max="11" width="26.33203125" style="1" bestFit="1" customWidth="1"/>
    <col min="12" max="12" width="19.33203125" style="1" bestFit="1" customWidth="1"/>
    <col min="13" max="13" width="39.33203125" style="1" bestFit="1" customWidth="1"/>
    <col min="14" max="14" width="15.6640625" style="1" bestFit="1" customWidth="1"/>
    <col min="15" max="15" width="35.33203125" style="1" bestFit="1" customWidth="1"/>
    <col min="16" max="16" width="26.33203125" style="1" bestFit="1" customWidth="1"/>
    <col min="17" max="17" width="19.33203125" style="1" bestFit="1" customWidth="1"/>
    <col min="18" max="18" width="39.33203125" style="1" bestFit="1" customWidth="1"/>
    <col min="19" max="19" width="15.6640625" style="1" bestFit="1" customWidth="1"/>
    <col min="20" max="20" width="35.33203125" style="1" bestFit="1" customWidth="1"/>
    <col min="21" max="21" width="26.33203125" style="1" bestFit="1" customWidth="1"/>
    <col min="22" max="27" width="30.6640625" style="1" customWidth="1"/>
    <col min="28" max="28" width="9.33203125" style="1"/>
    <col min="29" max="29" width="12.44140625" style="1" customWidth="1"/>
    <col min="30" max="16384" width="9.33203125" style="1"/>
  </cols>
  <sheetData>
    <row r="1" spans="1:35" s="3" customFormat="1" ht="45.6" customHeight="1" x14ac:dyDescent="0.3">
      <c r="A1" s="2" t="s">
        <v>59</v>
      </c>
    </row>
    <row r="2" spans="1:35" s="3" customFormat="1" x14ac:dyDescent="0.3">
      <c r="A2" s="3" t="s">
        <v>236</v>
      </c>
    </row>
    <row r="3" spans="1:35" s="3" customFormat="1" x14ac:dyDescent="0.3">
      <c r="A3" s="13" t="s">
        <v>237</v>
      </c>
    </row>
    <row r="4" spans="1:35" s="3" customFormat="1" x14ac:dyDescent="0.3">
      <c r="A4" s="13" t="s">
        <v>238</v>
      </c>
    </row>
    <row r="5" spans="1:35" s="3" customFormat="1" x14ac:dyDescent="0.3">
      <c r="A5" s="13" t="s">
        <v>239</v>
      </c>
    </row>
    <row r="6" spans="1:35" s="3" customFormat="1" x14ac:dyDescent="0.3">
      <c r="A6" s="13" t="s">
        <v>240</v>
      </c>
    </row>
    <row r="7" spans="1:35" s="3" customFormat="1" x14ac:dyDescent="0.3">
      <c r="A7" s="13" t="s">
        <v>241</v>
      </c>
    </row>
    <row r="8" spans="1:35" s="3" customFormat="1" x14ac:dyDescent="0.3">
      <c r="A8" s="3" t="s">
        <v>242</v>
      </c>
    </row>
    <row r="9" spans="1:35" x14ac:dyDescent="0.3">
      <c r="A9" s="12"/>
    </row>
    <row r="11" spans="1:35" s="3" customFormat="1" x14ac:dyDescent="0.3">
      <c r="B11" s="29" t="str">
        <f>Portfolios!$B$5</f>
        <v>Portfolio40</v>
      </c>
      <c r="C11" s="29" t="s">
        <v>243</v>
      </c>
    </row>
    <row r="12" spans="1:35" s="3" customFormat="1" x14ac:dyDescent="0.3">
      <c r="A12" s="3" t="s">
        <v>244</v>
      </c>
      <c r="B12" s="3" t="s">
        <v>245</v>
      </c>
      <c r="C12" s="3" t="s">
        <v>245</v>
      </c>
      <c r="D12" s="3" t="s">
        <v>245</v>
      </c>
      <c r="E12" s="3" t="s">
        <v>245</v>
      </c>
      <c r="F12" s="3" t="s">
        <v>245</v>
      </c>
      <c r="G12" s="3" t="s">
        <v>246</v>
      </c>
      <c r="H12" s="3" t="s">
        <v>246</v>
      </c>
      <c r="I12" s="3" t="s">
        <v>246</v>
      </c>
      <c r="J12" s="3" t="s">
        <v>246</v>
      </c>
      <c r="K12" s="3" t="s">
        <v>246</v>
      </c>
      <c r="L12" s="3" t="s">
        <v>247</v>
      </c>
      <c r="M12" s="3" t="s">
        <v>247</v>
      </c>
      <c r="N12" s="3" t="s">
        <v>247</v>
      </c>
      <c r="O12" s="3" t="s">
        <v>247</v>
      </c>
      <c r="P12" s="3" t="s">
        <v>247</v>
      </c>
      <c r="Q12" s="3" t="s">
        <v>248</v>
      </c>
      <c r="R12" s="3" t="s">
        <v>248</v>
      </c>
      <c r="S12" s="3" t="s">
        <v>248</v>
      </c>
      <c r="T12" s="3" t="s">
        <v>248</v>
      </c>
      <c r="U12" s="3" t="s">
        <v>248</v>
      </c>
      <c r="V12" s="3" t="s">
        <v>249</v>
      </c>
      <c r="W12" s="3" t="s">
        <v>249</v>
      </c>
      <c r="X12" s="3" t="s">
        <v>249</v>
      </c>
      <c r="Y12" s="3" t="s">
        <v>249</v>
      </c>
      <c r="Z12" s="3" t="s">
        <v>249</v>
      </c>
    </row>
    <row r="13" spans="1:35" s="3" customFormat="1" x14ac:dyDescent="0.3">
      <c r="B13" s="3" t="s">
        <v>250</v>
      </c>
      <c r="C13" s="3" t="s">
        <v>251</v>
      </c>
      <c r="D13" s="3" t="s">
        <v>252</v>
      </c>
      <c r="E13" s="3" t="s">
        <v>253</v>
      </c>
      <c r="F13" s="3" t="s">
        <v>254</v>
      </c>
      <c r="G13" s="3" t="s">
        <v>250</v>
      </c>
      <c r="H13" s="3" t="s">
        <v>251</v>
      </c>
      <c r="I13" s="3" t="s">
        <v>252</v>
      </c>
      <c r="J13" s="3" t="s">
        <v>253</v>
      </c>
      <c r="K13" s="3" t="s">
        <v>254</v>
      </c>
      <c r="L13" s="3" t="s">
        <v>250</v>
      </c>
      <c r="M13" s="3" t="s">
        <v>251</v>
      </c>
      <c r="N13" s="3" t="s">
        <v>252</v>
      </c>
      <c r="O13" s="3" t="s">
        <v>253</v>
      </c>
      <c r="P13" s="3" t="s">
        <v>254</v>
      </c>
      <c r="Q13" s="3" t="s">
        <v>250</v>
      </c>
      <c r="R13" s="3" t="s">
        <v>251</v>
      </c>
      <c r="S13" s="3" t="s">
        <v>252</v>
      </c>
      <c r="T13" s="3" t="s">
        <v>253</v>
      </c>
      <c r="U13" s="3" t="s">
        <v>254</v>
      </c>
      <c r="V13" s="3" t="s">
        <v>250</v>
      </c>
      <c r="W13" s="3" t="s">
        <v>251</v>
      </c>
      <c r="X13" s="3" t="s">
        <v>252</v>
      </c>
      <c r="Y13" s="3" t="s">
        <v>253</v>
      </c>
      <c r="Z13" s="3" t="s">
        <v>254</v>
      </c>
    </row>
    <row r="14" spans="1:35" s="3" customFormat="1" x14ac:dyDescent="0.3">
      <c r="A14" s="3" t="s">
        <v>160</v>
      </c>
      <c r="B14" s="3" t="s">
        <v>255</v>
      </c>
      <c r="C14" s="3" t="s">
        <v>255</v>
      </c>
      <c r="D14" s="3" t="s">
        <v>256</v>
      </c>
      <c r="E14" s="3" t="s">
        <v>256</v>
      </c>
      <c r="F14" s="3" t="s">
        <v>257</v>
      </c>
      <c r="G14" s="3" t="s">
        <v>255</v>
      </c>
      <c r="H14" s="3" t="s">
        <v>255</v>
      </c>
      <c r="I14" s="3" t="s">
        <v>256</v>
      </c>
      <c r="J14" s="3" t="s">
        <v>256</v>
      </c>
      <c r="K14" s="3" t="s">
        <v>257</v>
      </c>
      <c r="L14" s="3" t="s">
        <v>255</v>
      </c>
      <c r="M14" s="3" t="s">
        <v>255</v>
      </c>
      <c r="N14" s="3" t="s">
        <v>256</v>
      </c>
      <c r="O14" s="3" t="s">
        <v>256</v>
      </c>
      <c r="P14" s="3" t="s">
        <v>257</v>
      </c>
      <c r="Q14" s="3" t="s">
        <v>255</v>
      </c>
      <c r="R14" s="3" t="s">
        <v>255</v>
      </c>
      <c r="S14" s="3" t="s">
        <v>256</v>
      </c>
      <c r="T14" s="3" t="s">
        <v>256</v>
      </c>
      <c r="U14" s="3" t="s">
        <v>257</v>
      </c>
      <c r="V14" s="3" t="s">
        <v>255</v>
      </c>
      <c r="W14" s="3" t="s">
        <v>255</v>
      </c>
      <c r="X14" s="3" t="s">
        <v>256</v>
      </c>
      <c r="Y14" s="3" t="s">
        <v>256</v>
      </c>
      <c r="Z14" s="3" t="s">
        <v>257</v>
      </c>
    </row>
    <row r="15" spans="1:35" s="9" customFormat="1" x14ac:dyDescent="0.3">
      <c r="A15" s="3">
        <f t="shared" ref="A15" si="0">A16-1</f>
        <v>2020</v>
      </c>
      <c r="B15" s="53">
        <v>3164707.5692817881</v>
      </c>
      <c r="C15" s="53">
        <v>2615240.8164441474</v>
      </c>
      <c r="D15" s="53">
        <v>8062.264000000001</v>
      </c>
      <c r="E15" s="53">
        <v>6661.8009144842554</v>
      </c>
      <c r="F15" s="53">
        <v>7418.5944561572314</v>
      </c>
      <c r="G15" s="53">
        <v>3329086.909560659</v>
      </c>
      <c r="H15" s="53">
        <v>2218519.0872269524</v>
      </c>
      <c r="I15" s="53">
        <v>3232.0949999999998</v>
      </c>
      <c r="J15" s="53">
        <v>2172.0858758233194</v>
      </c>
      <c r="K15" s="54">
        <v>10717.693969974222</v>
      </c>
      <c r="L15" s="48">
        <v>16404.172200000001</v>
      </c>
      <c r="M15" s="48">
        <v>11801.343195982377</v>
      </c>
      <c r="N15" s="49">
        <v>1402.066</v>
      </c>
      <c r="O15" s="49">
        <v>1008.6618116224254</v>
      </c>
      <c r="P15" s="50" t="s">
        <v>258</v>
      </c>
      <c r="Q15" s="48">
        <v>111147.57425014017</v>
      </c>
      <c r="R15" s="48">
        <v>93185.309162726306</v>
      </c>
      <c r="S15" s="49">
        <v>90.525000000000006</v>
      </c>
      <c r="T15" s="49">
        <v>75.895494515888288</v>
      </c>
      <c r="U15" s="50" t="s">
        <v>258</v>
      </c>
      <c r="V15" s="48">
        <v>2276401.46</v>
      </c>
      <c r="W15" s="48">
        <v>1692857.3144864289</v>
      </c>
      <c r="X15" s="49">
        <v>5318.6949999999997</v>
      </c>
      <c r="Y15" s="49">
        <v>3955.2740992673571</v>
      </c>
      <c r="Z15" s="50" t="s">
        <v>258</v>
      </c>
      <c r="AA15" s="34"/>
      <c r="AC15" s="27"/>
      <c r="AE15" s="34"/>
      <c r="AI15" s="34"/>
    </row>
    <row r="16" spans="1:35" s="9" customFormat="1" x14ac:dyDescent="0.3">
      <c r="A16" s="3">
        <v>2021</v>
      </c>
      <c r="B16" s="43">
        <v>3811893.7179999999</v>
      </c>
      <c r="C16" s="43">
        <v>3150849.6385708423</v>
      </c>
      <c r="D16" s="43">
        <v>9368.39</v>
      </c>
      <c r="E16" s="43">
        <v>7740.308575309984</v>
      </c>
      <c r="F16" s="43">
        <v>7689.9033490859683</v>
      </c>
      <c r="G16" s="43">
        <v>2173397.5829999996</v>
      </c>
      <c r="H16" s="43">
        <v>1450929.9057806078</v>
      </c>
      <c r="I16" s="43">
        <v>2067.933</v>
      </c>
      <c r="J16" s="43">
        <v>1380.5232214848791</v>
      </c>
      <c r="K16" s="43">
        <v>10936.114598574597</v>
      </c>
      <c r="L16" s="32">
        <v>22602.36</v>
      </c>
      <c r="M16" s="32">
        <v>16905.347524640438</v>
      </c>
      <c r="N16" s="30">
        <v>1130.1179999999999</v>
      </c>
      <c r="O16" s="30">
        <v>845.26737623202189</v>
      </c>
      <c r="P16" s="9" t="s">
        <v>258</v>
      </c>
      <c r="Q16" s="32">
        <v>68383.771682648337</v>
      </c>
      <c r="R16" s="32">
        <v>58442.093502541109</v>
      </c>
      <c r="S16" s="30">
        <v>68.543000000000006</v>
      </c>
      <c r="T16" s="30">
        <v>58.546017081902754</v>
      </c>
      <c r="U16" s="9" t="s">
        <v>258</v>
      </c>
      <c r="V16" s="32">
        <v>1860334.956</v>
      </c>
      <c r="W16" s="32">
        <v>1438858.9007500261</v>
      </c>
      <c r="X16" s="30">
        <v>4346.5770000000002</v>
      </c>
      <c r="Y16" s="30">
        <v>3361.8198615654815</v>
      </c>
      <c r="Z16" s="9" t="s">
        <v>258</v>
      </c>
      <c r="AA16" s="34"/>
      <c r="AC16" s="32"/>
      <c r="AE16" s="34"/>
      <c r="AI16" s="34"/>
    </row>
    <row r="17" spans="1:35" s="9" customFormat="1" x14ac:dyDescent="0.3">
      <c r="A17" s="3" t="s">
        <v>259</v>
      </c>
      <c r="B17" s="43">
        <v>3391936.5063896459</v>
      </c>
      <c r="C17" s="43">
        <v>2850292.7315885308</v>
      </c>
      <c r="D17" s="43">
        <v>8275.7510000000002</v>
      </c>
      <c r="E17" s="43">
        <v>6952.9299298610795</v>
      </c>
      <c r="F17" s="43">
        <v>7746.1403019072823</v>
      </c>
      <c r="G17" s="43">
        <v>2301033.9579697754</v>
      </c>
      <c r="H17" s="43">
        <v>1300966.5086769736</v>
      </c>
      <c r="I17" s="43">
        <v>2189.2260000000001</v>
      </c>
      <c r="J17" s="43">
        <v>1237.7521401021702</v>
      </c>
      <c r="K17" s="43">
        <v>10936.862876043417</v>
      </c>
      <c r="L17" s="32">
        <v>43697.4</v>
      </c>
      <c r="M17" s="32">
        <v>34365.188791301145</v>
      </c>
      <c r="N17" s="30">
        <v>2184.87</v>
      </c>
      <c r="O17" s="30">
        <v>1718.2594395650574</v>
      </c>
      <c r="P17" s="9" t="s">
        <v>258</v>
      </c>
      <c r="Q17" s="32">
        <v>71220.598718426903</v>
      </c>
      <c r="R17" s="32">
        <v>61361.830015240434</v>
      </c>
      <c r="S17" s="30">
        <v>69.918999999999997</v>
      </c>
      <c r="T17" s="30">
        <v>60.230858747958322</v>
      </c>
      <c r="U17" s="9" t="s">
        <v>258</v>
      </c>
      <c r="V17" s="32">
        <v>2366603.5085999998</v>
      </c>
      <c r="W17" s="32">
        <v>1814294.2146235749</v>
      </c>
      <c r="X17" s="30">
        <v>5529.4474500000006</v>
      </c>
      <c r="Y17" s="30">
        <v>4239.0051743541471</v>
      </c>
      <c r="Z17" s="9" t="s">
        <v>258</v>
      </c>
      <c r="AA17" s="34"/>
      <c r="AC17" s="32"/>
      <c r="AE17" s="34"/>
      <c r="AI17" s="34"/>
    </row>
    <row r="18" spans="1:35" s="10" customFormat="1" x14ac:dyDescent="0.3">
      <c r="A18" s="3">
        <v>2023</v>
      </c>
      <c r="B18" s="39">
        <v>2971183.6809063409</v>
      </c>
      <c r="C18" s="39">
        <v>2466293.9088791911</v>
      </c>
      <c r="D18" s="39">
        <v>7433.5582168444826</v>
      </c>
      <c r="E18" s="39">
        <v>6170.365064180919</v>
      </c>
      <c r="F18" s="39">
        <v>7552.9603694828675</v>
      </c>
      <c r="G18" s="39">
        <v>2154049.8677226272</v>
      </c>
      <c r="H18" s="39">
        <v>1292429.9206335763</v>
      </c>
      <c r="I18" s="39">
        <v>2148.6819</v>
      </c>
      <c r="J18" s="39">
        <v>1289.2091399999999</v>
      </c>
      <c r="K18" s="39">
        <v>10431.432792367168</v>
      </c>
      <c r="L18" s="14">
        <v>17160.239514599998</v>
      </c>
      <c r="M18" s="14">
        <v>12526.974845657998</v>
      </c>
      <c r="N18" s="31">
        <v>1294.13571</v>
      </c>
      <c r="O18" s="31">
        <v>944.71906829999989</v>
      </c>
      <c r="P18" s="10" t="s">
        <v>258</v>
      </c>
      <c r="Q18" s="14">
        <v>49816.912145325492</v>
      </c>
      <c r="R18" s="14">
        <v>41846.206202073408</v>
      </c>
      <c r="S18" s="31">
        <v>37.038495000000005</v>
      </c>
      <c r="T18" s="31">
        <v>31.1123358</v>
      </c>
      <c r="U18" s="10" t="s">
        <v>258</v>
      </c>
      <c r="V18" s="14">
        <v>2765359.9814988496</v>
      </c>
      <c r="W18" s="14">
        <v>2074019.9861241372</v>
      </c>
      <c r="X18" s="31">
        <v>6334.4327961765839</v>
      </c>
      <c r="Y18" s="31">
        <v>4750.8245971324377</v>
      </c>
      <c r="Z18" s="10" t="s">
        <v>258</v>
      </c>
    </row>
    <row r="19" spans="1:35" s="10" customFormat="1" x14ac:dyDescent="0.3">
      <c r="A19" s="3">
        <f>A18+1</f>
        <v>2024</v>
      </c>
      <c r="B19" s="39">
        <v>3008456.8527889312</v>
      </c>
      <c r="C19" s="39">
        <v>2488475.4061352215</v>
      </c>
      <c r="D19" s="39">
        <v>7453.0452964648439</v>
      </c>
      <c r="E19" s="39">
        <v>6164.8494701454201</v>
      </c>
      <c r="F19" s="39">
        <v>7627.7285516523243</v>
      </c>
      <c r="G19" s="39">
        <v>1979582.0879040458</v>
      </c>
      <c r="H19" s="39">
        <v>1183585.0301277081</v>
      </c>
      <c r="I19" s="39">
        <v>1974.6489000000001</v>
      </c>
      <c r="J19" s="39">
        <v>1180.6354947739012</v>
      </c>
      <c r="K19" s="39">
        <v>10431.432792367168</v>
      </c>
      <c r="L19" s="14">
        <v>17160.239514599998</v>
      </c>
      <c r="M19" s="14">
        <v>12483.055548865461</v>
      </c>
      <c r="N19" s="31">
        <v>1294.13571</v>
      </c>
      <c r="O19" s="31">
        <v>941.40690413766686</v>
      </c>
      <c r="P19" s="10" t="s">
        <v>258</v>
      </c>
      <c r="R19" s="10">
        <v>0</v>
      </c>
      <c r="S19" s="10">
        <v>0</v>
      </c>
      <c r="T19" s="10">
        <v>0</v>
      </c>
      <c r="U19" s="10" t="s">
        <v>258</v>
      </c>
      <c r="V19" s="14">
        <v>2165029.9808800863</v>
      </c>
      <c r="W19" s="14">
        <v>1623772.4856600645</v>
      </c>
      <c r="X19" s="31">
        <v>4959.2953566063916</v>
      </c>
      <c r="Y19" s="31">
        <v>3719.4715174547932</v>
      </c>
      <c r="Z19" s="10" t="s">
        <v>258</v>
      </c>
    </row>
    <row r="20" spans="1:35" s="10" customFormat="1" x14ac:dyDescent="0.3">
      <c r="A20" s="3">
        <f t="shared" ref="A20:A36" si="1">A19+1</f>
        <v>2025</v>
      </c>
      <c r="B20" s="39">
        <v>2822602.6864848202</v>
      </c>
      <c r="C20" s="39">
        <v>2298953.8952167183</v>
      </c>
      <c r="D20" s="39">
        <v>6970.8323222656254</v>
      </c>
      <c r="E20" s="39">
        <v>5677.6046437243922</v>
      </c>
      <c r="F20" s="39">
        <v>7652.6204543291142</v>
      </c>
      <c r="G20" s="39">
        <v>1935090.1123424773</v>
      </c>
      <c r="H20" s="39">
        <v>1139343.9827459326</v>
      </c>
      <c r="I20" s="39">
        <v>1930.2678000000001</v>
      </c>
      <c r="J20" s="39">
        <v>1136.5046976318808</v>
      </c>
      <c r="K20" s="39">
        <v>10431.432792367168</v>
      </c>
      <c r="L20" s="14">
        <v>17160.239514599998</v>
      </c>
      <c r="M20" s="14">
        <v>12292.737963791624</v>
      </c>
      <c r="N20" s="31">
        <v>1294.13571</v>
      </c>
      <c r="O20" s="31">
        <v>927.05414508232468</v>
      </c>
      <c r="P20" s="10" t="s">
        <v>258</v>
      </c>
      <c r="R20" s="10">
        <v>0</v>
      </c>
      <c r="S20" s="10">
        <v>0</v>
      </c>
      <c r="T20" s="10">
        <v>0</v>
      </c>
      <c r="U20" s="10" t="s">
        <v>258</v>
      </c>
      <c r="V20" s="14">
        <v>2132021.7741985898</v>
      </c>
      <c r="W20" s="14">
        <v>1599016.3306489422</v>
      </c>
      <c r="X20" s="31">
        <v>4883.6855740301207</v>
      </c>
      <c r="Y20" s="31">
        <v>3662.7641805225903</v>
      </c>
      <c r="Z20" s="10" t="s">
        <v>258</v>
      </c>
    </row>
    <row r="21" spans="1:35" s="10" customFormat="1" x14ac:dyDescent="0.3">
      <c r="A21" s="3">
        <f t="shared" si="1"/>
        <v>2026</v>
      </c>
      <c r="B21" s="39">
        <v>2900109.5171280298</v>
      </c>
      <c r="C21" s="39">
        <v>1995173.2790216936</v>
      </c>
      <c r="D21" s="39">
        <v>7161.8086665039064</v>
      </c>
      <c r="E21" s="39">
        <v>4927.0723041607716</v>
      </c>
      <c r="F21" s="39">
        <v>7653.088652206412</v>
      </c>
      <c r="G21" s="39">
        <v>2032783.2671061535</v>
      </c>
      <c r="H21" s="39">
        <v>1010951.8152122499</v>
      </c>
      <c r="I21" s="39">
        <v>2027.7175</v>
      </c>
      <c r="J21" s="39">
        <v>1008.432487877025</v>
      </c>
      <c r="K21" s="39">
        <v>10431.432792367168</v>
      </c>
      <c r="L21" s="14">
        <v>11442.447708335278</v>
      </c>
      <c r="M21" s="14">
        <v>6923.5674161062816</v>
      </c>
      <c r="N21" s="31">
        <v>862.92969142799984</v>
      </c>
      <c r="O21" s="31">
        <v>522.13932248162007</v>
      </c>
      <c r="P21" s="10" t="s">
        <v>258</v>
      </c>
      <c r="R21" s="10">
        <v>0</v>
      </c>
      <c r="S21" s="10">
        <v>0</v>
      </c>
      <c r="T21" s="10">
        <v>0</v>
      </c>
      <c r="U21" s="10" t="s">
        <v>258</v>
      </c>
      <c r="V21" s="14">
        <v>1800849.1941470103</v>
      </c>
      <c r="W21" s="14">
        <v>1350636.8956102578</v>
      </c>
      <c r="X21" s="31">
        <v>4125.0897795194478</v>
      </c>
      <c r="Y21" s="31">
        <v>3093.8173346395861</v>
      </c>
      <c r="Z21" s="10" t="s">
        <v>258</v>
      </c>
    </row>
    <row r="22" spans="1:35" s="10" customFormat="1" x14ac:dyDescent="0.3">
      <c r="A22" s="3">
        <f t="shared" si="1"/>
        <v>2027</v>
      </c>
      <c r="B22" s="39">
        <v>3242439.5303463996</v>
      </c>
      <c r="C22" s="39">
        <v>1788605.5461446194</v>
      </c>
      <c r="D22" s="39">
        <v>7913.7997675781253</v>
      </c>
      <c r="E22" s="39">
        <v>4365.4372033442514</v>
      </c>
      <c r="F22" s="39">
        <v>7743.4034518127837</v>
      </c>
      <c r="G22" s="39">
        <v>2007805.9226889566</v>
      </c>
      <c r="H22" s="39">
        <v>800640.54001938261</v>
      </c>
      <c r="I22" s="39">
        <v>2002.8024</v>
      </c>
      <c r="J22" s="39">
        <v>798.64531574874161</v>
      </c>
      <c r="K22" s="39">
        <v>10431.432792367168</v>
      </c>
      <c r="L22" s="14">
        <v>11442.447708335278</v>
      </c>
      <c r="M22" s="14">
        <v>5551.4494772942335</v>
      </c>
      <c r="N22" s="31">
        <v>862.92969142799984</v>
      </c>
      <c r="O22" s="31">
        <v>418.66134821223483</v>
      </c>
      <c r="P22" s="10" t="s">
        <v>258</v>
      </c>
      <c r="R22" s="10">
        <v>0</v>
      </c>
      <c r="S22" s="10">
        <v>0</v>
      </c>
      <c r="T22" s="10">
        <v>0</v>
      </c>
      <c r="U22" s="10" t="s">
        <v>258</v>
      </c>
      <c r="V22" s="14">
        <v>1443955.5097385785</v>
      </c>
      <c r="W22" s="14">
        <v>1082966.6323039338</v>
      </c>
      <c r="X22" s="31">
        <v>3307.5763004823589</v>
      </c>
      <c r="Y22" s="31">
        <v>2480.6822253617693</v>
      </c>
      <c r="Z22" s="10" t="s">
        <v>258</v>
      </c>
    </row>
    <row r="23" spans="1:35" s="10" customFormat="1" x14ac:dyDescent="0.3">
      <c r="A23" s="3">
        <f t="shared" si="1"/>
        <v>2028</v>
      </c>
      <c r="B23" s="39">
        <v>3706510.43037839</v>
      </c>
      <c r="C23" s="39">
        <v>1574638.3478296194</v>
      </c>
      <c r="D23" s="39">
        <v>8855.9028515624996</v>
      </c>
      <c r="E23" s="39">
        <v>3762.2568441822491</v>
      </c>
      <c r="F23" s="39">
        <v>7910.0174725107918</v>
      </c>
      <c r="G23" s="39">
        <v>1884972.2167912291</v>
      </c>
      <c r="H23" s="39">
        <v>578886.88245302229</v>
      </c>
      <c r="I23" s="39">
        <v>1880.2748000000001</v>
      </c>
      <c r="J23" s="39">
        <v>577.44427606464478</v>
      </c>
      <c r="K23" s="39">
        <v>10431.432792367168</v>
      </c>
      <c r="L23" s="14">
        <v>11442.447708335279</v>
      </c>
      <c r="M23" s="14">
        <v>4275.4250879919873</v>
      </c>
      <c r="N23" s="31">
        <v>862.92969142799984</v>
      </c>
      <c r="O23" s="31">
        <v>322.43024796319668</v>
      </c>
      <c r="P23" s="10" t="s">
        <v>258</v>
      </c>
      <c r="R23" s="10">
        <v>0</v>
      </c>
      <c r="S23" s="10">
        <v>0</v>
      </c>
      <c r="T23" s="10">
        <v>0</v>
      </c>
      <c r="U23" s="10" t="s">
        <v>258</v>
      </c>
      <c r="V23" s="14">
        <v>1112056.1643460263</v>
      </c>
      <c r="W23" s="14">
        <v>834042.12325951969</v>
      </c>
      <c r="X23" s="31">
        <v>2547.3157512049343</v>
      </c>
      <c r="Y23" s="31">
        <v>1910.486813403701</v>
      </c>
      <c r="Z23" s="10" t="s">
        <v>258</v>
      </c>
    </row>
    <row r="24" spans="1:35" s="10" customFormat="1" x14ac:dyDescent="0.3">
      <c r="A24" s="3">
        <f t="shared" si="1"/>
        <v>2029</v>
      </c>
      <c r="B24" s="39">
        <v>3718588.4555333303</v>
      </c>
      <c r="C24" s="39">
        <v>1221159.3282180966</v>
      </c>
      <c r="D24" s="39">
        <v>8875.3652656249997</v>
      </c>
      <c r="E24" s="39">
        <v>2914.6099965252556</v>
      </c>
      <c r="F24" s="39">
        <v>7918.3909689192451</v>
      </c>
      <c r="G24" s="39">
        <v>1839752.8284916375</v>
      </c>
      <c r="H24" s="39">
        <v>436743.90404619597</v>
      </c>
      <c r="I24" s="39">
        <v>1835.1681000000001</v>
      </c>
      <c r="J24" s="39">
        <v>435.65552293900606</v>
      </c>
      <c r="K24" s="39">
        <v>10431.432792367168</v>
      </c>
      <c r="L24" s="14">
        <v>11442.447708335278</v>
      </c>
      <c r="M24" s="14">
        <v>3304.8969231176843</v>
      </c>
      <c r="N24" s="31">
        <v>862.92969142799984</v>
      </c>
      <c r="O24" s="31">
        <v>249.23807866649204</v>
      </c>
      <c r="P24" s="10" t="s">
        <v>258</v>
      </c>
      <c r="R24" s="10">
        <v>0</v>
      </c>
      <c r="S24" s="10">
        <v>0</v>
      </c>
      <c r="T24" s="10">
        <v>0</v>
      </c>
      <c r="U24" s="10" t="s">
        <v>258</v>
      </c>
      <c r="V24" s="14">
        <v>859617.68017022149</v>
      </c>
      <c r="W24" s="14">
        <v>644713.26012766606</v>
      </c>
      <c r="X24" s="31">
        <v>1969.0711017276465</v>
      </c>
      <c r="Y24" s="31">
        <v>1476.8033262957349</v>
      </c>
      <c r="Z24" s="10" t="s">
        <v>258</v>
      </c>
    </row>
    <row r="25" spans="1:35" s="10" customFormat="1" x14ac:dyDescent="0.3">
      <c r="A25" s="3">
        <f t="shared" si="1"/>
        <v>2030</v>
      </c>
      <c r="B25" s="39">
        <v>3660538.8821962215</v>
      </c>
      <c r="C25" s="39">
        <v>1052581.3496604206</v>
      </c>
      <c r="D25" s="39">
        <v>8756.8982304687506</v>
      </c>
      <c r="E25" s="39">
        <v>2518.030283217643</v>
      </c>
      <c r="F25" s="39">
        <v>7900.2308474599349</v>
      </c>
      <c r="G25" s="39">
        <v>0</v>
      </c>
      <c r="H25" s="39">
        <v>0</v>
      </c>
      <c r="I25" s="39">
        <v>0</v>
      </c>
      <c r="J25" s="39">
        <v>0</v>
      </c>
      <c r="K25" s="39">
        <v>0</v>
      </c>
      <c r="L25" s="14">
        <v>11442.447708335278</v>
      </c>
      <c r="M25" s="14">
        <v>2893.8389013070591</v>
      </c>
      <c r="N25" s="31">
        <v>862.92969142799984</v>
      </c>
      <c r="O25" s="31">
        <v>218.23822785121112</v>
      </c>
      <c r="P25" s="10" t="s">
        <v>258</v>
      </c>
      <c r="R25" s="10">
        <v>0</v>
      </c>
      <c r="S25" s="10">
        <v>0</v>
      </c>
      <c r="T25" s="10">
        <v>0</v>
      </c>
      <c r="U25" s="10" t="s">
        <v>258</v>
      </c>
      <c r="V25" s="14">
        <v>752699.74858436314</v>
      </c>
      <c r="W25" s="14">
        <v>564524.81143827236</v>
      </c>
      <c r="X25" s="31">
        <v>1724.1610513660507</v>
      </c>
      <c r="Y25" s="31">
        <v>1293.1207885245381</v>
      </c>
      <c r="Z25" s="10" t="s">
        <v>258</v>
      </c>
    </row>
    <row r="26" spans="1:35" s="10" customFormat="1" x14ac:dyDescent="0.3">
      <c r="A26" s="3">
        <f t="shared" si="1"/>
        <v>2031</v>
      </c>
      <c r="B26" s="39">
        <v>3602281.9862917121</v>
      </c>
      <c r="C26" s="39">
        <v>941987.36846821709</v>
      </c>
      <c r="D26" s="39">
        <v>8629.4259804687499</v>
      </c>
      <c r="E26" s="39">
        <v>2256.5724453740063</v>
      </c>
      <c r="F26" s="39">
        <v>7889.3433700322912</v>
      </c>
      <c r="G26" s="39">
        <v>0</v>
      </c>
      <c r="H26" s="39">
        <v>0</v>
      </c>
      <c r="I26" s="39">
        <v>0</v>
      </c>
      <c r="J26" s="39">
        <v>0</v>
      </c>
      <c r="K26" s="39">
        <v>0</v>
      </c>
      <c r="L26" s="14">
        <v>11442.447708335278</v>
      </c>
      <c r="M26" s="14">
        <v>2631.6678625188638</v>
      </c>
      <c r="N26" s="31">
        <v>862.92969142799984</v>
      </c>
      <c r="O26" s="31">
        <v>198.46665629855687</v>
      </c>
      <c r="P26" s="10" t="s">
        <v>258</v>
      </c>
      <c r="R26" s="10">
        <v>0</v>
      </c>
      <c r="S26" s="10">
        <v>0</v>
      </c>
      <c r="T26" s="10">
        <v>0</v>
      </c>
      <c r="U26" s="10" t="s">
        <v>258</v>
      </c>
      <c r="V26" s="14">
        <v>684507.95155901881</v>
      </c>
      <c r="W26" s="14">
        <v>513380.96366926411</v>
      </c>
      <c r="X26" s="31">
        <v>1567.9584743426306</v>
      </c>
      <c r="Y26" s="31">
        <v>1175.968855756973</v>
      </c>
      <c r="Z26" s="10" t="s">
        <v>258</v>
      </c>
    </row>
    <row r="27" spans="1:35" s="10" customFormat="1" x14ac:dyDescent="0.3">
      <c r="A27" s="3">
        <f t="shared" si="1"/>
        <v>2032</v>
      </c>
      <c r="B27" s="39">
        <v>3374154.6686487324</v>
      </c>
      <c r="C27" s="39">
        <v>817754.48330234876</v>
      </c>
      <c r="D27" s="39">
        <v>8074.2844687499992</v>
      </c>
      <c r="E27" s="39">
        <v>1956.8700821954585</v>
      </c>
      <c r="F27" s="39">
        <v>7897.7976092299377</v>
      </c>
      <c r="G27" s="39">
        <v>0</v>
      </c>
      <c r="H27" s="39">
        <v>0</v>
      </c>
      <c r="I27" s="39">
        <v>0</v>
      </c>
      <c r="J27" s="39">
        <v>0</v>
      </c>
      <c r="K27" s="39">
        <v>0</v>
      </c>
      <c r="L27" s="14">
        <v>11442.447708335276</v>
      </c>
      <c r="M27" s="14">
        <v>2439.0553249652703</v>
      </c>
      <c r="N27" s="31">
        <v>862.92969142799984</v>
      </c>
      <c r="O27" s="31">
        <v>183.94082390386654</v>
      </c>
      <c r="P27" s="10" t="s">
        <v>258</v>
      </c>
      <c r="R27" s="10">
        <v>0</v>
      </c>
      <c r="S27" s="10">
        <v>0</v>
      </c>
      <c r="T27" s="10">
        <v>0</v>
      </c>
      <c r="U27" s="10" t="s">
        <v>258</v>
      </c>
      <c r="V27" s="14">
        <v>634408.61516358121</v>
      </c>
      <c r="W27" s="14">
        <v>475806.46137268591</v>
      </c>
      <c r="X27" s="31">
        <v>1453.199136804978</v>
      </c>
      <c r="Y27" s="31">
        <v>1089.8993526037336</v>
      </c>
      <c r="Z27" s="10" t="s">
        <v>258</v>
      </c>
    </row>
    <row r="28" spans="1:35" s="10" customFormat="1" x14ac:dyDescent="0.3">
      <c r="A28" s="3">
        <f t="shared" si="1"/>
        <v>2033</v>
      </c>
      <c r="B28" s="39">
        <v>3330169.890765721</v>
      </c>
      <c r="C28" s="39">
        <v>712064.59884867317</v>
      </c>
      <c r="D28" s="39">
        <v>7962.3631249999999</v>
      </c>
      <c r="E28" s="39">
        <v>1702.5308288962185</v>
      </c>
      <c r="F28" s="39">
        <v>7904.4102026153678</v>
      </c>
      <c r="G28" s="39">
        <v>0</v>
      </c>
      <c r="H28" s="39">
        <v>0</v>
      </c>
      <c r="I28" s="39">
        <v>0</v>
      </c>
      <c r="J28" s="39">
        <v>0</v>
      </c>
      <c r="K28" s="39">
        <v>0</v>
      </c>
      <c r="L28" s="14">
        <v>11442.447708335278</v>
      </c>
      <c r="M28" s="14">
        <v>2151.8733601011845</v>
      </c>
      <c r="N28" s="31">
        <v>862.92969142799984</v>
      </c>
      <c r="O28" s="31">
        <v>162.28305883116022</v>
      </c>
      <c r="P28" s="10" t="s">
        <v>258</v>
      </c>
      <c r="R28" s="10">
        <v>0</v>
      </c>
      <c r="S28" s="10">
        <v>0</v>
      </c>
      <c r="T28" s="10">
        <v>0</v>
      </c>
      <c r="U28" s="10" t="s">
        <v>258</v>
      </c>
      <c r="V28" s="14">
        <v>559711.37038830109</v>
      </c>
      <c r="W28" s="14">
        <v>419783.52779122588</v>
      </c>
      <c r="X28" s="31">
        <v>1282.0949477467041</v>
      </c>
      <c r="Y28" s="31">
        <v>961.57121081002811</v>
      </c>
      <c r="Z28" s="10" t="s">
        <v>258</v>
      </c>
    </row>
    <row r="29" spans="1:35" s="10" customFormat="1" x14ac:dyDescent="0.3">
      <c r="A29" s="3">
        <f t="shared" si="1"/>
        <v>2034</v>
      </c>
      <c r="B29" s="39">
        <v>3140281.7278105603</v>
      </c>
      <c r="C29" s="39">
        <v>596911.21106913348</v>
      </c>
      <c r="D29" s="39">
        <v>7511.1425703124996</v>
      </c>
      <c r="E29" s="39">
        <v>1427.7334318294095</v>
      </c>
      <c r="F29" s="39">
        <v>7901.4658360709927</v>
      </c>
      <c r="G29" s="39">
        <v>0</v>
      </c>
      <c r="H29" s="39">
        <v>0</v>
      </c>
      <c r="I29" s="39">
        <v>0</v>
      </c>
      <c r="J29" s="39">
        <v>0</v>
      </c>
      <c r="K29" s="39">
        <v>0</v>
      </c>
      <c r="L29" s="14">
        <v>11442.447708335278</v>
      </c>
      <c r="M29" s="14">
        <v>1912.955325318783</v>
      </c>
      <c r="N29" s="31">
        <v>862.92969142799984</v>
      </c>
      <c r="O29" s="31">
        <v>144.2651074901043</v>
      </c>
      <c r="P29" s="10" t="s">
        <v>258</v>
      </c>
      <c r="R29" s="10">
        <v>0</v>
      </c>
      <c r="S29" s="10">
        <v>0</v>
      </c>
      <c r="T29" s="10">
        <v>0</v>
      </c>
      <c r="U29" s="10" t="s">
        <v>258</v>
      </c>
      <c r="V29" s="14">
        <v>497567.77814073057</v>
      </c>
      <c r="W29" s="14">
        <v>373175.8336055479</v>
      </c>
      <c r="X29" s="31">
        <v>1139.7466055999876</v>
      </c>
      <c r="Y29" s="31">
        <v>854.80995419999056</v>
      </c>
      <c r="Z29" s="10" t="s">
        <v>258</v>
      </c>
    </row>
    <row r="30" spans="1:35" s="10" customFormat="1" x14ac:dyDescent="0.3">
      <c r="A30" s="3">
        <f t="shared" si="1"/>
        <v>2035</v>
      </c>
      <c r="B30" s="39">
        <v>3152554.874211499</v>
      </c>
      <c r="C30" s="39">
        <v>498174.42426409863</v>
      </c>
      <c r="D30" s="39">
        <v>7537.4410781249999</v>
      </c>
      <c r="E30" s="39">
        <v>1191.0848563607194</v>
      </c>
      <c r="F30" s="39">
        <v>7904.6707384464626</v>
      </c>
      <c r="G30" s="39">
        <v>0</v>
      </c>
      <c r="H30" s="39">
        <v>0</v>
      </c>
      <c r="I30" s="39">
        <v>0</v>
      </c>
      <c r="J30" s="39">
        <v>0</v>
      </c>
      <c r="K30" s="39">
        <v>0</v>
      </c>
      <c r="L30" s="14">
        <v>11442.447708335278</v>
      </c>
      <c r="M30" s="14">
        <v>1590.3125160707798</v>
      </c>
      <c r="N30" s="31">
        <v>862.92969142799984</v>
      </c>
      <c r="O30" s="31">
        <v>119.93307059357313</v>
      </c>
      <c r="P30" s="10" t="s">
        <v>258</v>
      </c>
      <c r="R30" s="10">
        <v>0</v>
      </c>
      <c r="S30" s="10">
        <v>0</v>
      </c>
      <c r="T30" s="10">
        <v>0</v>
      </c>
      <c r="U30" s="10" t="s">
        <v>258</v>
      </c>
      <c r="V30" s="14">
        <v>413647.01762644097</v>
      </c>
      <c r="W30" s="14">
        <v>310235.2632198307</v>
      </c>
      <c r="X30" s="31">
        <v>947.51470044539349</v>
      </c>
      <c r="Y30" s="31">
        <v>710.63602533404503</v>
      </c>
      <c r="Z30" s="10" t="s">
        <v>258</v>
      </c>
    </row>
    <row r="31" spans="1:35" s="10" customFormat="1" x14ac:dyDescent="0.3">
      <c r="A31" s="3">
        <f t="shared" si="1"/>
        <v>2036</v>
      </c>
      <c r="B31" s="39">
        <v>2954701.773885</v>
      </c>
      <c r="C31" s="39">
        <v>388524.01285669027</v>
      </c>
      <c r="D31" s="39">
        <v>7089.6715859374999</v>
      </c>
      <c r="E31" s="39">
        <v>932.24557508648979</v>
      </c>
      <c r="F31" s="39">
        <v>7876.4876243806648</v>
      </c>
      <c r="G31" s="39">
        <v>0</v>
      </c>
      <c r="H31" s="39">
        <v>0</v>
      </c>
      <c r="I31" s="39">
        <v>0</v>
      </c>
      <c r="J31" s="39">
        <v>0</v>
      </c>
      <c r="K31" s="39">
        <v>0</v>
      </c>
      <c r="L31" s="14">
        <v>11442.447708335278</v>
      </c>
      <c r="M31" s="14">
        <v>1323.3292650866952</v>
      </c>
      <c r="N31" s="31">
        <v>862.92969142799984</v>
      </c>
      <c r="O31" s="31">
        <v>99.798587110610498</v>
      </c>
      <c r="P31" s="10" t="s">
        <v>258</v>
      </c>
      <c r="R31" s="10">
        <v>0</v>
      </c>
      <c r="S31" s="10">
        <v>0</v>
      </c>
      <c r="T31" s="10">
        <v>0</v>
      </c>
      <c r="U31" s="10" t="s">
        <v>258</v>
      </c>
      <c r="V31" s="14">
        <v>344203.54383763066</v>
      </c>
      <c r="W31" s="14">
        <v>258152.65787822299</v>
      </c>
      <c r="X31" s="31">
        <v>788.44498771676433</v>
      </c>
      <c r="Y31" s="31">
        <v>591.33374078757322</v>
      </c>
      <c r="Z31" s="10" t="s">
        <v>258</v>
      </c>
    </row>
    <row r="32" spans="1:35" s="10" customFormat="1" x14ac:dyDescent="0.3">
      <c r="A32" s="3">
        <f t="shared" si="1"/>
        <v>2037</v>
      </c>
      <c r="B32" s="39">
        <v>2872037.5744668609</v>
      </c>
      <c r="C32" s="39">
        <v>288072.90383719641</v>
      </c>
      <c r="D32" s="39">
        <v>6847.9041484375002</v>
      </c>
      <c r="E32" s="39">
        <v>686.86275234590835</v>
      </c>
      <c r="F32" s="39">
        <v>7926.4277357505216</v>
      </c>
      <c r="G32" s="39">
        <v>0</v>
      </c>
      <c r="H32" s="39">
        <v>0</v>
      </c>
      <c r="I32" s="39">
        <v>0</v>
      </c>
      <c r="J32" s="39">
        <v>0</v>
      </c>
      <c r="K32" s="39">
        <v>0</v>
      </c>
      <c r="L32" s="14">
        <v>11442.447708335279</v>
      </c>
      <c r="M32" s="14">
        <v>1009.4295105666381</v>
      </c>
      <c r="N32" s="31">
        <v>862.92969142799984</v>
      </c>
      <c r="O32" s="31">
        <v>76.125905774256267</v>
      </c>
      <c r="P32" s="10" t="s">
        <v>258</v>
      </c>
      <c r="R32" s="10">
        <v>0</v>
      </c>
      <c r="S32" s="10">
        <v>0</v>
      </c>
      <c r="T32" s="10">
        <v>0</v>
      </c>
      <c r="U32" s="10" t="s">
        <v>258</v>
      </c>
      <c r="V32" s="14">
        <v>262556.88886964915</v>
      </c>
      <c r="W32" s="14">
        <v>196917.66665223686</v>
      </c>
      <c r="X32" s="31">
        <v>601.42223032263405</v>
      </c>
      <c r="Y32" s="31">
        <v>451.06667274197559</v>
      </c>
      <c r="Z32" s="10" t="s">
        <v>258</v>
      </c>
    </row>
    <row r="33" spans="1:26" s="10" customFormat="1" x14ac:dyDescent="0.3">
      <c r="A33" s="3">
        <f t="shared" si="1"/>
        <v>2038</v>
      </c>
      <c r="B33" s="39">
        <v>2689240.2468543514</v>
      </c>
      <c r="C33" s="39">
        <v>186875.37826134232</v>
      </c>
      <c r="D33" s="39">
        <v>6451.7651249999999</v>
      </c>
      <c r="E33" s="39">
        <v>448.33333488817544</v>
      </c>
      <c r="F33" s="39">
        <v>7877.6396997245492</v>
      </c>
      <c r="G33" s="39">
        <v>0</v>
      </c>
      <c r="H33" s="39">
        <v>0</v>
      </c>
      <c r="I33" s="39">
        <v>0</v>
      </c>
      <c r="J33" s="39">
        <v>0</v>
      </c>
      <c r="K33" s="39">
        <v>0</v>
      </c>
      <c r="L33" s="14">
        <v>11442.447708335278</v>
      </c>
      <c r="M33" s="14">
        <v>699.33648546247639</v>
      </c>
      <c r="N33" s="31">
        <v>862.92969142799984</v>
      </c>
      <c r="O33" s="31">
        <v>52.740308104259157</v>
      </c>
      <c r="P33" s="10" t="s">
        <v>258</v>
      </c>
      <c r="R33" s="10">
        <v>0</v>
      </c>
      <c r="S33" s="10">
        <v>0</v>
      </c>
      <c r="T33" s="10">
        <v>0</v>
      </c>
      <c r="U33" s="10" t="s">
        <v>258</v>
      </c>
      <c r="V33" s="14">
        <v>181900.38033759358</v>
      </c>
      <c r="W33" s="14">
        <v>136425.28525319518</v>
      </c>
      <c r="X33" s="31">
        <v>416.66753788160526</v>
      </c>
      <c r="Y33" s="31">
        <v>312.50065341120393</v>
      </c>
      <c r="Z33" s="10" t="s">
        <v>258</v>
      </c>
    </row>
    <row r="34" spans="1:26" s="10" customFormat="1" x14ac:dyDescent="0.3">
      <c r="A34" s="3">
        <f t="shared" si="1"/>
        <v>2039</v>
      </c>
      <c r="B34" s="39">
        <v>2649882.7549934648</v>
      </c>
      <c r="C34" s="39">
        <v>92854.013090104854</v>
      </c>
      <c r="D34" s="39">
        <v>6356.9143359375003</v>
      </c>
      <c r="E34" s="39">
        <v>222.751367338617</v>
      </c>
      <c r="F34" s="39">
        <v>7878.1702124797976</v>
      </c>
      <c r="G34" s="39">
        <v>0</v>
      </c>
      <c r="H34" s="39">
        <v>0</v>
      </c>
      <c r="I34" s="39">
        <v>0</v>
      </c>
      <c r="J34" s="39">
        <v>0</v>
      </c>
      <c r="K34" s="39">
        <v>0</v>
      </c>
      <c r="L34" s="14">
        <v>11442.447708335278</v>
      </c>
      <c r="M34" s="14">
        <v>352.6449944311355</v>
      </c>
      <c r="N34" s="31">
        <v>862.92969142799984</v>
      </c>
      <c r="O34" s="31">
        <v>26.594645130553207</v>
      </c>
      <c r="P34" s="10" t="s">
        <v>258</v>
      </c>
      <c r="R34" s="10">
        <v>0</v>
      </c>
      <c r="S34" s="10">
        <v>0</v>
      </c>
      <c r="T34" s="10">
        <v>0</v>
      </c>
      <c r="U34" s="10" t="s">
        <v>258</v>
      </c>
      <c r="V34" s="14">
        <v>91724.455887285396</v>
      </c>
      <c r="W34" s="14">
        <v>68793.341915464043</v>
      </c>
      <c r="X34" s="31">
        <v>210.10732977662954</v>
      </c>
      <c r="Y34" s="31">
        <v>157.58049733247216</v>
      </c>
      <c r="Z34" s="10" t="s">
        <v>258</v>
      </c>
    </row>
    <row r="35" spans="1:26" s="10" customFormat="1" x14ac:dyDescent="0.3">
      <c r="A35" s="3">
        <f t="shared" si="1"/>
        <v>2040</v>
      </c>
      <c r="B35" s="39">
        <v>2411226.3258117959</v>
      </c>
      <c r="C35" s="39">
        <v>0</v>
      </c>
      <c r="D35" s="39">
        <v>5786.9804570312499</v>
      </c>
      <c r="E35" s="39">
        <v>0</v>
      </c>
      <c r="F35" s="39">
        <v>7874.6456627247289</v>
      </c>
      <c r="G35" s="39">
        <v>0</v>
      </c>
      <c r="H35" s="39">
        <v>0</v>
      </c>
      <c r="I35" s="39">
        <v>0</v>
      </c>
      <c r="J35" s="39">
        <v>0</v>
      </c>
      <c r="K35" s="39">
        <v>0</v>
      </c>
      <c r="L35" s="14">
        <v>0</v>
      </c>
      <c r="M35" s="14">
        <v>0</v>
      </c>
      <c r="N35" s="31">
        <v>0</v>
      </c>
      <c r="O35" s="31">
        <v>0</v>
      </c>
      <c r="P35" s="10" t="s">
        <v>258</v>
      </c>
      <c r="R35" s="10">
        <v>0</v>
      </c>
      <c r="S35" s="10">
        <v>0</v>
      </c>
      <c r="T35" s="10">
        <v>0</v>
      </c>
      <c r="U35" s="10" t="s">
        <v>258</v>
      </c>
      <c r="V35" s="14">
        <v>0</v>
      </c>
      <c r="W35" s="14">
        <v>0</v>
      </c>
      <c r="X35" s="31">
        <v>0</v>
      </c>
      <c r="Y35" s="31">
        <v>0</v>
      </c>
      <c r="Z35" s="10" t="s">
        <v>258</v>
      </c>
    </row>
    <row r="36" spans="1:26" s="10" customFormat="1" x14ac:dyDescent="0.3">
      <c r="A36" s="3">
        <f t="shared" si="1"/>
        <v>2041</v>
      </c>
      <c r="B36" s="39">
        <v>2374333.7423345963</v>
      </c>
      <c r="C36" s="39">
        <v>0</v>
      </c>
      <c r="D36" s="39">
        <v>5667.4687578125004</v>
      </c>
      <c r="E36" s="39">
        <v>0</v>
      </c>
      <c r="F36" s="39">
        <v>7917.6753377564937</v>
      </c>
      <c r="G36" s="39">
        <v>0</v>
      </c>
      <c r="H36" s="39">
        <v>0</v>
      </c>
      <c r="I36" s="39">
        <v>0</v>
      </c>
      <c r="J36" s="39">
        <v>0</v>
      </c>
      <c r="K36" s="39">
        <v>0</v>
      </c>
      <c r="L36" s="14">
        <v>0</v>
      </c>
      <c r="M36" s="14">
        <v>0</v>
      </c>
      <c r="N36" s="31">
        <v>0</v>
      </c>
      <c r="O36" s="31">
        <v>0</v>
      </c>
      <c r="P36" s="10" t="s">
        <v>258</v>
      </c>
      <c r="R36" s="10">
        <v>0</v>
      </c>
      <c r="S36" s="10">
        <v>0</v>
      </c>
      <c r="T36" s="10">
        <v>0</v>
      </c>
      <c r="U36" s="10" t="s">
        <v>258</v>
      </c>
      <c r="V36" s="14">
        <v>0</v>
      </c>
      <c r="W36" s="14">
        <v>0</v>
      </c>
      <c r="X36" s="31">
        <v>0</v>
      </c>
      <c r="Y36" s="31">
        <v>0</v>
      </c>
      <c r="Z36" s="10" t="s">
        <v>258</v>
      </c>
    </row>
    <row r="37" spans="1:26" s="10" customFormat="1" x14ac:dyDescent="0.3">
      <c r="A37" s="3">
        <f>A36+1</f>
        <v>2042</v>
      </c>
      <c r="B37" s="39">
        <v>2185187.0054567959</v>
      </c>
      <c r="C37" s="39">
        <v>0</v>
      </c>
      <c r="D37" s="39">
        <v>5237.1466796875002</v>
      </c>
      <c r="E37" s="39">
        <v>0</v>
      </c>
      <c r="F37" s="39">
        <v>7885.6760439845311</v>
      </c>
      <c r="G37" s="39">
        <v>0</v>
      </c>
      <c r="H37" s="39">
        <v>0</v>
      </c>
      <c r="I37" s="39">
        <v>0</v>
      </c>
      <c r="J37" s="39">
        <v>0</v>
      </c>
      <c r="K37" s="39">
        <v>0</v>
      </c>
      <c r="L37" s="14">
        <v>0</v>
      </c>
      <c r="M37" s="14">
        <v>0</v>
      </c>
      <c r="N37" s="31">
        <v>0</v>
      </c>
      <c r="O37" s="31">
        <v>0</v>
      </c>
      <c r="P37" s="10" t="s">
        <v>258</v>
      </c>
      <c r="R37" s="10">
        <v>0</v>
      </c>
      <c r="S37" s="10">
        <v>0</v>
      </c>
      <c r="T37" s="10">
        <v>0</v>
      </c>
      <c r="U37" s="10" t="s">
        <v>258</v>
      </c>
      <c r="V37" s="14">
        <v>0</v>
      </c>
      <c r="W37" s="14">
        <v>0</v>
      </c>
      <c r="X37" s="31">
        <v>0</v>
      </c>
      <c r="Y37" s="31">
        <v>0</v>
      </c>
      <c r="Z37" s="10" t="s">
        <v>258</v>
      </c>
    </row>
    <row r="38" spans="1:26" s="10" customFormat="1" x14ac:dyDescent="0.3">
      <c r="A38" s="3">
        <v>2043</v>
      </c>
      <c r="B38" s="39">
        <v>2222696.3092174032</v>
      </c>
      <c r="C38" s="39">
        <v>0</v>
      </c>
      <c r="D38" s="39">
        <v>5328.2881835937496</v>
      </c>
      <c r="E38" s="39">
        <v>0</v>
      </c>
      <c r="F38" s="39">
        <v>7883.8342019774518</v>
      </c>
      <c r="G38" s="39">
        <v>0</v>
      </c>
      <c r="H38" s="39">
        <v>0</v>
      </c>
      <c r="I38" s="39">
        <v>0</v>
      </c>
      <c r="J38" s="39">
        <v>0</v>
      </c>
      <c r="K38" s="39"/>
      <c r="L38" s="14">
        <v>0</v>
      </c>
      <c r="M38" s="14">
        <v>0</v>
      </c>
      <c r="N38" s="31">
        <v>0</v>
      </c>
      <c r="O38" s="31">
        <v>0</v>
      </c>
      <c r="P38" s="10" t="s">
        <v>258</v>
      </c>
      <c r="R38" s="10">
        <v>0</v>
      </c>
      <c r="S38" s="10">
        <v>0</v>
      </c>
      <c r="T38" s="10">
        <v>0</v>
      </c>
      <c r="U38" s="10" t="s">
        <v>258</v>
      </c>
      <c r="V38" s="14">
        <v>0</v>
      </c>
      <c r="W38" s="14">
        <v>0</v>
      </c>
      <c r="X38" s="31">
        <v>0</v>
      </c>
      <c r="Y38" s="31">
        <v>0</v>
      </c>
      <c r="Z38" s="10" t="s">
        <v>258</v>
      </c>
    </row>
    <row r="39" spans="1:26" ht="48" x14ac:dyDescent="0.3">
      <c r="A39" s="19" t="s">
        <v>166</v>
      </c>
      <c r="B39" s="19" t="s">
        <v>338</v>
      </c>
      <c r="C39" s="19" t="s">
        <v>339</v>
      </c>
      <c r="D39" s="19" t="s">
        <v>340</v>
      </c>
      <c r="E39" s="19" t="s">
        <v>341</v>
      </c>
      <c r="F39" s="19" t="s">
        <v>342</v>
      </c>
      <c r="G39" s="19" t="s">
        <v>343</v>
      </c>
      <c r="H39" s="19" t="s">
        <v>344</v>
      </c>
      <c r="I39" s="19" t="s">
        <v>345</v>
      </c>
      <c r="J39" s="19" t="s">
        <v>346</v>
      </c>
      <c r="K39" s="19" t="s">
        <v>347</v>
      </c>
      <c r="L39" s="19" t="s">
        <v>336</v>
      </c>
      <c r="M39" s="19" t="s">
        <v>336</v>
      </c>
      <c r="N39" s="19" t="s">
        <v>336</v>
      </c>
      <c r="O39" s="19" t="s">
        <v>336</v>
      </c>
      <c r="P39" s="19" t="s">
        <v>258</v>
      </c>
      <c r="Q39" s="19" t="s">
        <v>336</v>
      </c>
      <c r="R39" s="19" t="s">
        <v>336</v>
      </c>
      <c r="S39" s="19" t="s">
        <v>336</v>
      </c>
      <c r="T39" s="19" t="s">
        <v>336</v>
      </c>
      <c r="U39" s="19" t="s">
        <v>258</v>
      </c>
      <c r="V39" s="19" t="s">
        <v>336</v>
      </c>
      <c r="W39" s="19" t="s">
        <v>336</v>
      </c>
      <c r="X39" s="19" t="s">
        <v>336</v>
      </c>
      <c r="Y39" s="19" t="s">
        <v>336</v>
      </c>
      <c r="Z39" s="19" t="s">
        <v>258</v>
      </c>
    </row>
    <row r="40" spans="1:26" x14ac:dyDescent="0.3">
      <c r="D40" s="57"/>
    </row>
    <row r="41" spans="1:26" x14ac:dyDescent="0.3">
      <c r="C41" s="57"/>
    </row>
    <row r="42" spans="1:26" x14ac:dyDescent="0.3">
      <c r="C42" s="57"/>
    </row>
  </sheetData>
  <pageMargins left="0.25" right="0.25" top="0.41816666666666669" bottom="0.75" header="0.28749999999999998" footer="0.3"/>
  <pageSetup paperSize="3" scale="30" orientation="landscape" r:id="rId1"/>
  <headerFooter>
    <oddHeader>&amp;L&amp;"-,Bold Italic"&amp;12PGE Clean Energy Plan and Integrated Resource Plan 2023                                                               Fossil fuel operations</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BBBB0-013D-479E-B6F0-C585FE6E8654}">
  <sheetPr codeName="Sheet10">
    <tabColor theme="2" tint="-9.9978637043366805E-2"/>
  </sheetPr>
  <dimension ref="A1:D1169"/>
  <sheetViews>
    <sheetView zoomScale="115" zoomScaleNormal="115" workbookViewId="0">
      <selection activeCell="A15" sqref="A15"/>
    </sheetView>
  </sheetViews>
  <sheetFormatPr defaultColWidth="9.33203125" defaultRowHeight="14.4" x14ac:dyDescent="0.3"/>
  <cols>
    <col min="1" max="1" width="9.33203125" style="3"/>
    <col min="2" max="2" width="51" style="3" bestFit="1" customWidth="1"/>
    <col min="3" max="3" width="23.33203125" style="3" bestFit="1" customWidth="1"/>
    <col min="4" max="4" width="25.5546875" style="3" customWidth="1"/>
    <col min="5" max="16384" width="9.33203125" style="3"/>
  </cols>
  <sheetData>
    <row r="1" spans="1:4" ht="27.75" customHeight="1" x14ac:dyDescent="0.3">
      <c r="A1" s="2" t="s">
        <v>59</v>
      </c>
    </row>
    <row r="2" spans="1:4" x14ac:dyDescent="0.3">
      <c r="A2" s="3" t="s">
        <v>260</v>
      </c>
    </row>
    <row r="3" spans="1:4" x14ac:dyDescent="0.3">
      <c r="A3" s="13" t="s">
        <v>261</v>
      </c>
    </row>
    <row r="4" spans="1:4" x14ac:dyDescent="0.3">
      <c r="A4" s="13" t="s">
        <v>262</v>
      </c>
    </row>
    <row r="5" spans="1:4" x14ac:dyDescent="0.3">
      <c r="A5" s="3" t="s">
        <v>263</v>
      </c>
    </row>
    <row r="6" spans="1:4" s="1" customFormat="1" x14ac:dyDescent="0.3"/>
    <row r="7" spans="1:4" x14ac:dyDescent="0.3">
      <c r="A7" s="21">
        <v>40</v>
      </c>
      <c r="B7" s="3" t="str">
        <f ca="1">OFFSET(Portfolios!$B$7,A7,0)</f>
        <v>Portfolio40</v>
      </c>
    </row>
    <row r="8" spans="1:4" ht="86.4" x14ac:dyDescent="0.3">
      <c r="B8" s="62" t="s">
        <v>264</v>
      </c>
      <c r="C8" s="3" t="s">
        <v>265</v>
      </c>
      <c r="D8" s="62" t="s">
        <v>266</v>
      </c>
    </row>
    <row r="9" spans="1:4" x14ac:dyDescent="0.3">
      <c r="A9" s="3" t="s">
        <v>160</v>
      </c>
      <c r="B9" s="3" t="s">
        <v>267</v>
      </c>
      <c r="C9" s="3" t="s">
        <v>268</v>
      </c>
      <c r="D9" s="3" t="s">
        <v>269</v>
      </c>
    </row>
    <row r="10" spans="1:4" x14ac:dyDescent="0.3">
      <c r="A10" s="3">
        <f t="shared" ref="A10:A12" si="0">A11-1</f>
        <v>2019</v>
      </c>
      <c r="B10" s="9"/>
      <c r="C10" s="9"/>
      <c r="D10" s="9"/>
    </row>
    <row r="11" spans="1:4" x14ac:dyDescent="0.3">
      <c r="A11" s="3">
        <f t="shared" si="0"/>
        <v>2020</v>
      </c>
      <c r="B11" s="9"/>
      <c r="C11" s="9"/>
      <c r="D11" s="9"/>
    </row>
    <row r="12" spans="1:4" x14ac:dyDescent="0.3">
      <c r="A12" s="3">
        <f t="shared" si="0"/>
        <v>2021</v>
      </c>
      <c r="B12" s="9"/>
      <c r="C12" s="9"/>
      <c r="D12" s="9"/>
    </row>
    <row r="13" spans="1:4" x14ac:dyDescent="0.3">
      <c r="A13" s="3">
        <f>A14-1</f>
        <v>2022</v>
      </c>
      <c r="B13" s="9"/>
      <c r="C13" s="9"/>
      <c r="D13" s="9"/>
    </row>
    <row r="14" spans="1:4" x14ac:dyDescent="0.3">
      <c r="A14" s="3">
        <v>2023</v>
      </c>
      <c r="B14" s="10"/>
      <c r="C14" s="10"/>
      <c r="D14" s="10"/>
    </row>
    <row r="15" spans="1:4" x14ac:dyDescent="0.3">
      <c r="A15" s="3">
        <f>A14+1</f>
        <v>2024</v>
      </c>
      <c r="B15" s="59">
        <v>1566.1522210488399</v>
      </c>
      <c r="C15" s="60">
        <v>19544372.481203005</v>
      </c>
      <c r="D15" s="55">
        <f t="shared" ref="D15:D34" si="1">B15*1000000/C15</f>
        <v>80.133154571992648</v>
      </c>
    </row>
    <row r="16" spans="1:4" x14ac:dyDescent="0.3">
      <c r="A16" s="3">
        <f t="shared" ref="A16:A34" si="2">A15+1</f>
        <v>2025</v>
      </c>
      <c r="B16" s="59">
        <v>1648.3863099090518</v>
      </c>
      <c r="C16" s="60">
        <v>19815991.993233081</v>
      </c>
      <c r="D16" s="55">
        <f t="shared" si="1"/>
        <v>83.184647554962453</v>
      </c>
    </row>
    <row r="17" spans="1:4" x14ac:dyDescent="0.3">
      <c r="A17" s="3">
        <f t="shared" si="2"/>
        <v>2026</v>
      </c>
      <c r="B17" s="59">
        <v>1648.7849381469846</v>
      </c>
      <c r="C17" s="60">
        <v>20213483.140601497</v>
      </c>
      <c r="D17" s="55">
        <f t="shared" si="1"/>
        <v>81.568571169962212</v>
      </c>
    </row>
    <row r="18" spans="1:4" x14ac:dyDescent="0.3">
      <c r="A18" s="3">
        <f t="shared" si="2"/>
        <v>2027</v>
      </c>
      <c r="B18" s="59">
        <v>1744.119648535064</v>
      </c>
      <c r="C18" s="60">
        <v>20580395.246616546</v>
      </c>
      <c r="D18" s="55">
        <f t="shared" si="1"/>
        <v>84.746654650464038</v>
      </c>
    </row>
    <row r="19" spans="1:4" x14ac:dyDescent="0.3">
      <c r="A19" s="3">
        <f t="shared" si="2"/>
        <v>2028</v>
      </c>
      <c r="B19" s="59">
        <v>1721.2344037003957</v>
      </c>
      <c r="C19" s="60">
        <v>20925422.46135338</v>
      </c>
      <c r="D19" s="55">
        <f t="shared" si="1"/>
        <v>82.255658488104544</v>
      </c>
    </row>
    <row r="20" spans="1:4" x14ac:dyDescent="0.3">
      <c r="A20" s="3">
        <f t="shared" si="2"/>
        <v>2029</v>
      </c>
      <c r="B20" s="59">
        <v>1797.9654594534413</v>
      </c>
      <c r="C20" s="60">
        <v>21136076.131578956</v>
      </c>
      <c r="D20" s="55">
        <f t="shared" si="1"/>
        <v>85.066189592643454</v>
      </c>
    </row>
    <row r="21" spans="1:4" x14ac:dyDescent="0.3">
      <c r="A21" s="3">
        <f t="shared" si="2"/>
        <v>2030</v>
      </c>
      <c r="B21" s="59">
        <v>1953.6464745403675</v>
      </c>
      <c r="C21" s="60">
        <v>21444011.921804506</v>
      </c>
      <c r="D21" s="55">
        <f t="shared" si="1"/>
        <v>91.104522869336705</v>
      </c>
    </row>
    <row r="22" spans="1:4" x14ac:dyDescent="0.3">
      <c r="A22" s="3">
        <f t="shared" si="2"/>
        <v>2031</v>
      </c>
      <c r="B22" s="59">
        <v>2217.5911018911875</v>
      </c>
      <c r="C22" s="60">
        <v>21817479.37293233</v>
      </c>
      <c r="D22" s="55">
        <f t="shared" si="1"/>
        <v>101.64286460343459</v>
      </c>
    </row>
    <row r="23" spans="1:4" x14ac:dyDescent="0.3">
      <c r="A23" s="3">
        <f t="shared" si="2"/>
        <v>2032</v>
      </c>
      <c r="B23" s="59">
        <v>2428.8836741995733</v>
      </c>
      <c r="C23" s="60">
        <v>22256257.021353383</v>
      </c>
      <c r="D23" s="55">
        <f t="shared" si="1"/>
        <v>109.13262153062048</v>
      </c>
    </row>
    <row r="24" spans="1:4" x14ac:dyDescent="0.3">
      <c r="A24" s="3">
        <f t="shared" si="2"/>
        <v>2033</v>
      </c>
      <c r="B24" s="59">
        <v>2609.6201947266745</v>
      </c>
      <c r="C24" s="60">
        <v>22614238.147368427</v>
      </c>
      <c r="D24" s="55">
        <f t="shared" si="1"/>
        <v>115.39721912012989</v>
      </c>
    </row>
    <row r="25" spans="1:4" x14ac:dyDescent="0.3">
      <c r="A25" s="3">
        <f t="shared" si="2"/>
        <v>2034</v>
      </c>
      <c r="B25" s="59">
        <v>2967.2449377392577</v>
      </c>
      <c r="C25" s="60">
        <v>23086262.459398493</v>
      </c>
      <c r="D25" s="55">
        <f t="shared" si="1"/>
        <v>128.52859760031373</v>
      </c>
    </row>
    <row r="26" spans="1:4" x14ac:dyDescent="0.3">
      <c r="A26" s="3">
        <f t="shared" si="2"/>
        <v>2035</v>
      </c>
      <c r="B26" s="59">
        <v>3353.2828798511268</v>
      </c>
      <c r="C26" s="60">
        <v>23547350.493233081</v>
      </c>
      <c r="D26" s="55">
        <f t="shared" si="1"/>
        <v>142.40595267033444</v>
      </c>
    </row>
    <row r="27" spans="1:4" x14ac:dyDescent="0.3">
      <c r="A27" s="3">
        <f t="shared" si="2"/>
        <v>2036</v>
      </c>
      <c r="B27" s="59">
        <v>3978.6842132264201</v>
      </c>
      <c r="C27" s="60">
        <v>24203243.830375936</v>
      </c>
      <c r="D27" s="55">
        <f t="shared" si="1"/>
        <v>164.38640378580283</v>
      </c>
    </row>
    <row r="28" spans="1:4" x14ac:dyDescent="0.3">
      <c r="A28" s="3">
        <f t="shared" si="2"/>
        <v>2037</v>
      </c>
      <c r="B28" s="59">
        <v>5193.7703903924648</v>
      </c>
      <c r="C28" s="60">
        <v>24625673.835338339</v>
      </c>
      <c r="D28" s="55">
        <f t="shared" si="1"/>
        <v>210.90876233970496</v>
      </c>
    </row>
    <row r="29" spans="1:4" x14ac:dyDescent="0.3">
      <c r="A29" s="3">
        <f t="shared" si="2"/>
        <v>2038</v>
      </c>
      <c r="B29" s="59">
        <v>6723.787759547412</v>
      </c>
      <c r="C29" s="60">
        <v>25124627.188721798</v>
      </c>
      <c r="D29" s="55">
        <f t="shared" si="1"/>
        <v>267.61741414279192</v>
      </c>
    </row>
    <row r="30" spans="1:4" x14ac:dyDescent="0.3">
      <c r="A30" s="3">
        <f t="shared" si="2"/>
        <v>2039</v>
      </c>
      <c r="B30" s="59">
        <v>8261.7497804909763</v>
      </c>
      <c r="C30" s="60">
        <v>25683188.060902257</v>
      </c>
      <c r="D30" s="55">
        <f t="shared" si="1"/>
        <v>321.67929311968521</v>
      </c>
    </row>
    <row r="31" spans="1:4" x14ac:dyDescent="0.3">
      <c r="A31" s="3">
        <f t="shared" si="2"/>
        <v>2040</v>
      </c>
      <c r="B31" s="59">
        <v>9702.5920637762702</v>
      </c>
      <c r="C31" s="60">
        <v>26345703.534135334</v>
      </c>
      <c r="D31" s="55">
        <f t="shared" si="1"/>
        <v>368.27986207333254</v>
      </c>
    </row>
    <row r="32" spans="1:4" x14ac:dyDescent="0.3">
      <c r="A32" s="3">
        <f t="shared" si="2"/>
        <v>2041</v>
      </c>
      <c r="B32" s="59">
        <v>10742.018251854553</v>
      </c>
      <c r="C32" s="60">
        <v>26821098.339097742</v>
      </c>
      <c r="D32" s="55">
        <f t="shared" si="1"/>
        <v>400.5062774105586</v>
      </c>
    </row>
    <row r="33" spans="1:4" x14ac:dyDescent="0.3">
      <c r="A33" s="3">
        <f t="shared" si="2"/>
        <v>2042</v>
      </c>
      <c r="B33" s="59">
        <v>11221.447623030763</v>
      </c>
      <c r="C33" s="60">
        <v>27198497.087218046</v>
      </c>
      <c r="D33" s="55">
        <f t="shared" si="1"/>
        <v>412.5760179706507</v>
      </c>
    </row>
    <row r="34" spans="1:4" x14ac:dyDescent="0.3">
      <c r="A34" s="3">
        <f t="shared" si="2"/>
        <v>2043</v>
      </c>
      <c r="B34" s="59">
        <v>11588.957073113801</v>
      </c>
      <c r="C34" s="60">
        <v>27861007.489473674</v>
      </c>
      <c r="D34" s="55">
        <f t="shared" si="1"/>
        <v>415.95613789243953</v>
      </c>
    </row>
    <row r="35" spans="1:4" customFormat="1" ht="48" x14ac:dyDescent="0.3">
      <c r="A35" s="19" t="s">
        <v>166</v>
      </c>
      <c r="B35" s="19" t="s">
        <v>270</v>
      </c>
      <c r="C35" s="19" t="s">
        <v>271</v>
      </c>
      <c r="D35" s="19" t="s">
        <v>272</v>
      </c>
    </row>
    <row r="36" spans="1:4" customFormat="1" x14ac:dyDescent="0.3"/>
    <row r="37" spans="1:4" customFormat="1" x14ac:dyDescent="0.3"/>
    <row r="39" spans="1:4" x14ac:dyDescent="0.3">
      <c r="A39" s="3">
        <v>1</v>
      </c>
      <c r="B39" s="3" t="str">
        <f ca="1">OFFSET(Portfolios!$B$7,A39,0)</f>
        <v>Portfolio1</v>
      </c>
    </row>
    <row r="40" spans="1:4" x14ac:dyDescent="0.3">
      <c r="B40" s="3" t="s">
        <v>273</v>
      </c>
      <c r="C40" s="3" t="s">
        <v>265</v>
      </c>
      <c r="D40" s="3" t="s">
        <v>274</v>
      </c>
    </row>
    <row r="41" spans="1:4" x14ac:dyDescent="0.3">
      <c r="A41" s="3" t="s">
        <v>160</v>
      </c>
      <c r="B41" s="3" t="s">
        <v>267</v>
      </c>
      <c r="C41" s="3" t="s">
        <v>268</v>
      </c>
      <c r="D41" s="3" t="s">
        <v>269</v>
      </c>
    </row>
    <row r="42" spans="1:4" x14ac:dyDescent="0.3">
      <c r="A42" s="3">
        <f t="shared" ref="A42:A44" si="3">A43-1</f>
        <v>2019</v>
      </c>
      <c r="B42" s="9"/>
      <c r="C42" s="9"/>
      <c r="D42" s="9"/>
    </row>
    <row r="43" spans="1:4" x14ac:dyDescent="0.3">
      <c r="A43" s="3">
        <f t="shared" si="3"/>
        <v>2020</v>
      </c>
      <c r="B43" s="9"/>
      <c r="C43" s="9"/>
      <c r="D43" s="9"/>
    </row>
    <row r="44" spans="1:4" x14ac:dyDescent="0.3">
      <c r="A44" s="3">
        <f t="shared" si="3"/>
        <v>2021</v>
      </c>
      <c r="B44" s="9"/>
      <c r="C44" s="9"/>
      <c r="D44" s="9"/>
    </row>
    <row r="45" spans="1:4" x14ac:dyDescent="0.3">
      <c r="A45" s="3">
        <f>A46-1</f>
        <v>2022</v>
      </c>
      <c r="B45" s="9"/>
      <c r="C45" s="9"/>
      <c r="D45" s="9"/>
    </row>
    <row r="46" spans="1:4" x14ac:dyDescent="0.3">
      <c r="A46" s="3">
        <v>2023</v>
      </c>
      <c r="B46" s="10"/>
      <c r="C46" s="10"/>
      <c r="D46" s="10"/>
    </row>
    <row r="47" spans="1:4" x14ac:dyDescent="0.3">
      <c r="A47" s="3">
        <f>A46+1</f>
        <v>2024</v>
      </c>
      <c r="B47" s="59">
        <v>1566.1522210488399</v>
      </c>
      <c r="C47" s="60">
        <v>19544372.481203005</v>
      </c>
      <c r="D47" s="55">
        <f t="shared" ref="D47:D66" si="4">B47*1000000/C47</f>
        <v>80.133154571992648</v>
      </c>
    </row>
    <row r="48" spans="1:4" x14ac:dyDescent="0.3">
      <c r="A48" s="3">
        <f t="shared" ref="A48:A65" si="5">A47+1</f>
        <v>2025</v>
      </c>
      <c r="B48" s="59">
        <v>1648.3863099090518</v>
      </c>
      <c r="C48" s="60">
        <v>19815991.993233081</v>
      </c>
      <c r="D48" s="55">
        <f t="shared" si="4"/>
        <v>83.184647554962453</v>
      </c>
    </row>
    <row r="49" spans="1:4" x14ac:dyDescent="0.3">
      <c r="A49" s="3">
        <f t="shared" si="5"/>
        <v>2026</v>
      </c>
      <c r="B49" s="59">
        <v>1633.9869083631406</v>
      </c>
      <c r="C49" s="60">
        <v>20213483.140601497</v>
      </c>
      <c r="D49" s="55">
        <f t="shared" si="4"/>
        <v>80.836484093187195</v>
      </c>
    </row>
    <row r="50" spans="1:4" x14ac:dyDescent="0.3">
      <c r="A50" s="3">
        <f t="shared" si="5"/>
        <v>2027</v>
      </c>
      <c r="B50" s="59">
        <v>1699.6289203947279</v>
      </c>
      <c r="C50" s="60">
        <v>20580395.246616546</v>
      </c>
      <c r="D50" s="55">
        <f t="shared" si="4"/>
        <v>82.584853207527686</v>
      </c>
    </row>
    <row r="51" spans="1:4" x14ac:dyDescent="0.3">
      <c r="A51" s="3">
        <f t="shared" si="5"/>
        <v>2028</v>
      </c>
      <c r="B51" s="59">
        <v>1676.9509276828296</v>
      </c>
      <c r="C51" s="60">
        <v>20925422.46135338</v>
      </c>
      <c r="D51" s="55">
        <f t="shared" si="4"/>
        <v>80.139406063602621</v>
      </c>
    </row>
    <row r="52" spans="1:4" x14ac:dyDescent="0.3">
      <c r="A52" s="3">
        <f t="shared" si="5"/>
        <v>2029</v>
      </c>
      <c r="B52" s="59">
        <v>1755.2513094534415</v>
      </c>
      <c r="C52" s="60">
        <v>21136076.131578956</v>
      </c>
      <c r="D52" s="55">
        <f t="shared" si="4"/>
        <v>83.045277587307623</v>
      </c>
    </row>
    <row r="53" spans="1:4" x14ac:dyDescent="0.3">
      <c r="A53" s="3">
        <f t="shared" si="5"/>
        <v>2030</v>
      </c>
      <c r="B53" s="59">
        <v>1861.8966309487339</v>
      </c>
      <c r="C53" s="60">
        <v>21444011.921804506</v>
      </c>
      <c r="D53" s="55">
        <f t="shared" si="4"/>
        <v>86.825946457133654</v>
      </c>
    </row>
    <row r="54" spans="1:4" x14ac:dyDescent="0.3">
      <c r="A54" s="3">
        <f t="shared" si="5"/>
        <v>2031</v>
      </c>
      <c r="B54" s="59">
        <v>2545.4345318911874</v>
      </c>
      <c r="C54" s="60">
        <v>21817479.37293233</v>
      </c>
      <c r="D54" s="55">
        <f t="shared" si="4"/>
        <v>116.66950560059468</v>
      </c>
    </row>
    <row r="55" spans="1:4" x14ac:dyDescent="0.3">
      <c r="A55" s="3">
        <f t="shared" si="5"/>
        <v>2032</v>
      </c>
      <c r="B55" s="59">
        <v>3244.2638799496763</v>
      </c>
      <c r="C55" s="60">
        <v>22256257.021353383</v>
      </c>
      <c r="D55" s="55">
        <f t="shared" si="4"/>
        <v>145.768620340654</v>
      </c>
    </row>
    <row r="56" spans="1:4" x14ac:dyDescent="0.3">
      <c r="A56" s="3">
        <f t="shared" si="5"/>
        <v>2033</v>
      </c>
      <c r="B56" s="59">
        <v>3684.3064957870097</v>
      </c>
      <c r="C56" s="60">
        <v>22614238.147368427</v>
      </c>
      <c r="D56" s="55">
        <f t="shared" si="4"/>
        <v>162.91977080004992</v>
      </c>
    </row>
    <row r="57" spans="1:4" x14ac:dyDescent="0.3">
      <c r="A57" s="3">
        <f t="shared" si="5"/>
        <v>2034</v>
      </c>
      <c r="B57" s="59">
        <v>4144.8115081996484</v>
      </c>
      <c r="C57" s="60">
        <v>23086262.459398493</v>
      </c>
      <c r="D57" s="55">
        <f t="shared" si="4"/>
        <v>179.53583935420789</v>
      </c>
    </row>
    <row r="58" spans="1:4" x14ac:dyDescent="0.3">
      <c r="A58" s="3">
        <f t="shared" si="5"/>
        <v>2035</v>
      </c>
      <c r="B58" s="59">
        <v>4651.5206198511269</v>
      </c>
      <c r="C58" s="60">
        <v>23547350.493233081</v>
      </c>
      <c r="D58" s="55">
        <f t="shared" si="4"/>
        <v>197.53902338982286</v>
      </c>
    </row>
    <row r="59" spans="1:4" x14ac:dyDescent="0.3">
      <c r="A59" s="3">
        <f t="shared" si="5"/>
        <v>2036</v>
      </c>
      <c r="B59" s="59">
        <v>5399.373017652294</v>
      </c>
      <c r="C59" s="60">
        <v>24203243.830375936</v>
      </c>
      <c r="D59" s="55">
        <f t="shared" si="4"/>
        <v>223.08468466015651</v>
      </c>
    </row>
    <row r="60" spans="1:4" x14ac:dyDescent="0.3">
      <c r="A60" s="3">
        <f t="shared" si="5"/>
        <v>2037</v>
      </c>
      <c r="B60" s="59">
        <v>6613.1902824265899</v>
      </c>
      <c r="C60" s="60">
        <v>24625673.835338339</v>
      </c>
      <c r="D60" s="55">
        <f t="shared" si="4"/>
        <v>268.54860202592823</v>
      </c>
    </row>
    <row r="61" spans="1:4" x14ac:dyDescent="0.3">
      <c r="A61" s="3">
        <f t="shared" si="5"/>
        <v>2038</v>
      </c>
      <c r="B61" s="59">
        <v>8096.136109965898</v>
      </c>
      <c r="C61" s="60">
        <v>25124627.188721798</v>
      </c>
      <c r="D61" s="55">
        <f t="shared" si="4"/>
        <v>322.23905450028627</v>
      </c>
    </row>
    <row r="62" spans="1:4" x14ac:dyDescent="0.3">
      <c r="A62" s="3">
        <f t="shared" si="5"/>
        <v>2039</v>
      </c>
      <c r="B62" s="59">
        <v>9574.1468104909745</v>
      </c>
      <c r="C62" s="60">
        <v>25683188.060902257</v>
      </c>
      <c r="D62" s="55">
        <f t="shared" si="4"/>
        <v>372.77875269175723</v>
      </c>
    </row>
    <row r="63" spans="1:4" x14ac:dyDescent="0.3">
      <c r="A63" s="3">
        <f t="shared" si="5"/>
        <v>2040</v>
      </c>
      <c r="B63" s="59">
        <v>11009.349503776271</v>
      </c>
      <c r="C63" s="60">
        <v>26345703.534135334</v>
      </c>
      <c r="D63" s="55">
        <f t="shared" si="4"/>
        <v>417.88026231722336</v>
      </c>
    </row>
    <row r="64" spans="1:4" x14ac:dyDescent="0.3">
      <c r="A64" s="3">
        <f t="shared" si="5"/>
        <v>2041</v>
      </c>
      <c r="B64" s="59">
        <v>12053.448951854552</v>
      </c>
      <c r="C64" s="60">
        <v>26821098.339097742</v>
      </c>
      <c r="D64" s="55">
        <f t="shared" si="4"/>
        <v>449.40176570934676</v>
      </c>
    </row>
    <row r="65" spans="1:4" x14ac:dyDescent="0.3">
      <c r="A65" s="3">
        <f t="shared" si="5"/>
        <v>2042</v>
      </c>
      <c r="B65" s="59">
        <v>12577.542260632697</v>
      </c>
      <c r="C65" s="60">
        <v>27198497.087218046</v>
      </c>
      <c r="D65" s="55">
        <f t="shared" si="4"/>
        <v>462.43519339689999</v>
      </c>
    </row>
    <row r="66" spans="1:4" x14ac:dyDescent="0.3">
      <c r="A66" s="3">
        <v>2043</v>
      </c>
      <c r="B66" s="59">
        <v>12989.6977431138</v>
      </c>
      <c r="C66" s="60">
        <v>27861007.489473674</v>
      </c>
      <c r="D66" s="55">
        <f t="shared" si="4"/>
        <v>466.23216149026598</v>
      </c>
    </row>
    <row r="67" spans="1:4" x14ac:dyDescent="0.3">
      <c r="B67" s="56"/>
    </row>
    <row r="68" spans="1:4" x14ac:dyDescent="0.3">
      <c r="A68" s="3">
        <f>A39+1</f>
        <v>2</v>
      </c>
      <c r="B68" s="3" t="str">
        <f ca="1">OFFSET(Portfolios!$B$7,A68,0)</f>
        <v>Portfolio2</v>
      </c>
    </row>
    <row r="69" spans="1:4" x14ac:dyDescent="0.3">
      <c r="B69" s="3" t="s">
        <v>273</v>
      </c>
      <c r="C69" s="3" t="s">
        <v>265</v>
      </c>
      <c r="D69" s="3" t="s">
        <v>274</v>
      </c>
    </row>
    <row r="70" spans="1:4" x14ac:dyDescent="0.3">
      <c r="A70" s="3" t="s">
        <v>160</v>
      </c>
      <c r="B70" s="3" t="s">
        <v>267</v>
      </c>
      <c r="C70" s="3" t="s">
        <v>268</v>
      </c>
      <c r="D70" s="3" t="s">
        <v>269</v>
      </c>
    </row>
    <row r="71" spans="1:4" x14ac:dyDescent="0.3">
      <c r="A71" s="3">
        <f t="shared" ref="A71:A73" si="6">A72-1</f>
        <v>2019</v>
      </c>
      <c r="B71" s="9"/>
      <c r="C71" s="9"/>
      <c r="D71" s="9"/>
    </row>
    <row r="72" spans="1:4" x14ac:dyDescent="0.3">
      <c r="A72" s="3">
        <f t="shared" si="6"/>
        <v>2020</v>
      </c>
      <c r="B72" s="9"/>
      <c r="C72" s="9"/>
      <c r="D72" s="9"/>
    </row>
    <row r="73" spans="1:4" x14ac:dyDescent="0.3">
      <c r="A73" s="3">
        <f t="shared" si="6"/>
        <v>2021</v>
      </c>
      <c r="B73" s="9"/>
      <c r="C73" s="9"/>
      <c r="D73" s="9"/>
    </row>
    <row r="74" spans="1:4" x14ac:dyDescent="0.3">
      <c r="A74" s="3">
        <f>A75-1</f>
        <v>2022</v>
      </c>
      <c r="B74" s="9"/>
      <c r="C74" s="9"/>
      <c r="D74" s="9"/>
    </row>
    <row r="75" spans="1:4" x14ac:dyDescent="0.3">
      <c r="A75" s="3">
        <v>2023</v>
      </c>
      <c r="B75" s="10"/>
      <c r="C75" s="10"/>
      <c r="D75" s="10"/>
    </row>
    <row r="76" spans="1:4" x14ac:dyDescent="0.3">
      <c r="A76" s="3">
        <f>A75+1</f>
        <v>2024</v>
      </c>
      <c r="B76" s="59">
        <v>1566.1522210488401</v>
      </c>
      <c r="C76" s="60">
        <v>19544372.481203005</v>
      </c>
      <c r="D76" s="55">
        <f t="shared" ref="D76:D95" si="7">B76*1000000/C76</f>
        <v>80.133154571992662</v>
      </c>
    </row>
    <row r="77" spans="1:4" x14ac:dyDescent="0.3">
      <c r="A77" s="3">
        <f t="shared" ref="A77:A95" si="8">A76+1</f>
        <v>2025</v>
      </c>
      <c r="B77" s="59">
        <v>1648.3863099090518</v>
      </c>
      <c r="C77" s="60">
        <v>19815991.993233081</v>
      </c>
      <c r="D77" s="55">
        <f t="shared" si="7"/>
        <v>83.184647554962453</v>
      </c>
    </row>
    <row r="78" spans="1:4" x14ac:dyDescent="0.3">
      <c r="A78" s="3">
        <f t="shared" si="8"/>
        <v>2026</v>
      </c>
      <c r="B78" s="59">
        <v>1638.7111139387709</v>
      </c>
      <c r="C78" s="60">
        <v>20213483.140601497</v>
      </c>
      <c r="D78" s="55">
        <f t="shared" si="7"/>
        <v>81.07019965535774</v>
      </c>
    </row>
    <row r="79" spans="1:4" x14ac:dyDescent="0.3">
      <c r="A79" s="3">
        <f t="shared" si="8"/>
        <v>2027</v>
      </c>
      <c r="B79" s="59">
        <v>1713.9987399715544</v>
      </c>
      <c r="C79" s="60">
        <v>20580395.246616546</v>
      </c>
      <c r="D79" s="55">
        <f t="shared" si="7"/>
        <v>83.283081759731459</v>
      </c>
    </row>
    <row r="80" spans="1:4" x14ac:dyDescent="0.3">
      <c r="A80" s="3">
        <f t="shared" si="8"/>
        <v>2028</v>
      </c>
      <c r="B80" s="59">
        <v>1717.3511138372048</v>
      </c>
      <c r="C80" s="60">
        <v>20925422.46135338</v>
      </c>
      <c r="D80" s="55">
        <f t="shared" si="7"/>
        <v>82.07008087931969</v>
      </c>
    </row>
    <row r="81" spans="1:4" x14ac:dyDescent="0.3">
      <c r="A81" s="3">
        <f t="shared" si="8"/>
        <v>2029</v>
      </c>
      <c r="B81" s="59">
        <v>1807.6361469661233</v>
      </c>
      <c r="C81" s="60">
        <v>21136076.131578956</v>
      </c>
      <c r="D81" s="55">
        <f t="shared" si="7"/>
        <v>85.52373372015694</v>
      </c>
    </row>
    <row r="82" spans="1:4" x14ac:dyDescent="0.3">
      <c r="A82" s="3">
        <f t="shared" si="8"/>
        <v>2030</v>
      </c>
      <c r="B82" s="59">
        <v>1906.923610948734</v>
      </c>
      <c r="C82" s="60">
        <v>21444011.921804506</v>
      </c>
      <c r="D82" s="55">
        <f t="shared" si="7"/>
        <v>88.925692538426233</v>
      </c>
    </row>
    <row r="83" spans="1:4" x14ac:dyDescent="0.3">
      <c r="A83" s="3">
        <f t="shared" si="8"/>
        <v>2031</v>
      </c>
      <c r="B83" s="59">
        <v>2548.0469018911872</v>
      </c>
      <c r="C83" s="60">
        <v>21817479.37293233</v>
      </c>
      <c r="D83" s="55">
        <f t="shared" si="7"/>
        <v>116.7892430805916</v>
      </c>
    </row>
    <row r="84" spans="1:4" x14ac:dyDescent="0.3">
      <c r="A84" s="3">
        <f t="shared" si="8"/>
        <v>2032</v>
      </c>
      <c r="B84" s="59">
        <v>3246.3179699496764</v>
      </c>
      <c r="C84" s="60">
        <v>22256257.021353383</v>
      </c>
      <c r="D84" s="55">
        <f t="shared" si="7"/>
        <v>145.86091303829986</v>
      </c>
    </row>
    <row r="85" spans="1:4" x14ac:dyDescent="0.3">
      <c r="A85" s="3">
        <f t="shared" si="8"/>
        <v>2033</v>
      </c>
      <c r="B85" s="59">
        <v>3681.6585857870105</v>
      </c>
      <c r="C85" s="60">
        <v>22614238.147368427</v>
      </c>
      <c r="D85" s="55">
        <f t="shared" si="7"/>
        <v>162.80268040846815</v>
      </c>
    </row>
    <row r="86" spans="1:4" x14ac:dyDescent="0.3">
      <c r="A86" s="3">
        <f t="shared" si="8"/>
        <v>2034</v>
      </c>
      <c r="B86" s="59">
        <v>4142.277718199648</v>
      </c>
      <c r="C86" s="60">
        <v>23086262.459398493</v>
      </c>
      <c r="D86" s="55">
        <f t="shared" si="7"/>
        <v>179.42608620536205</v>
      </c>
    </row>
    <row r="87" spans="1:4" x14ac:dyDescent="0.3">
      <c r="A87" s="3">
        <f t="shared" si="8"/>
        <v>2035</v>
      </c>
      <c r="B87" s="59">
        <v>4649.8528998511265</v>
      </c>
      <c r="C87" s="60">
        <v>23547350.493233081</v>
      </c>
      <c r="D87" s="55">
        <f t="shared" si="7"/>
        <v>197.4681992858338</v>
      </c>
    </row>
    <row r="88" spans="1:4" x14ac:dyDescent="0.3">
      <c r="A88" s="3">
        <f t="shared" si="8"/>
        <v>2036</v>
      </c>
      <c r="B88" s="59">
        <v>5398.317577652293</v>
      </c>
      <c r="C88" s="60">
        <v>24203243.830375936</v>
      </c>
      <c r="D88" s="55">
        <f t="shared" si="7"/>
        <v>223.04107728226131</v>
      </c>
    </row>
    <row r="89" spans="1:4" x14ac:dyDescent="0.3">
      <c r="A89" s="3">
        <f t="shared" si="8"/>
        <v>2037</v>
      </c>
      <c r="B89" s="59">
        <v>6639.7406008261023</v>
      </c>
      <c r="C89" s="60">
        <v>24625673.835338339</v>
      </c>
      <c r="D89" s="55">
        <f t="shared" si="7"/>
        <v>269.62675804216735</v>
      </c>
    </row>
    <row r="90" spans="1:4" x14ac:dyDescent="0.3">
      <c r="A90" s="3">
        <f t="shared" si="8"/>
        <v>2038</v>
      </c>
      <c r="B90" s="59">
        <v>8141.2035699658973</v>
      </c>
      <c r="C90" s="60">
        <v>25124627.188721798</v>
      </c>
      <c r="D90" s="55">
        <f t="shared" si="7"/>
        <v>324.03281086775308</v>
      </c>
    </row>
    <row r="91" spans="1:4" x14ac:dyDescent="0.3">
      <c r="A91" s="3">
        <f t="shared" si="8"/>
        <v>2039</v>
      </c>
      <c r="B91" s="59">
        <v>9606.0061004909749</v>
      </c>
      <c r="C91" s="60">
        <v>25683188.060902257</v>
      </c>
      <c r="D91" s="55">
        <f t="shared" si="7"/>
        <v>374.01922525008808</v>
      </c>
    </row>
    <row r="92" spans="1:4" x14ac:dyDescent="0.3">
      <c r="A92" s="3">
        <f t="shared" si="8"/>
        <v>2040</v>
      </c>
      <c r="B92" s="59">
        <v>11008.019493776272</v>
      </c>
      <c r="C92" s="60">
        <v>26345703.534135334</v>
      </c>
      <c r="D92" s="55">
        <f t="shared" si="7"/>
        <v>417.82977932297433</v>
      </c>
    </row>
    <row r="93" spans="1:4" x14ac:dyDescent="0.3">
      <c r="A93" s="3">
        <f t="shared" si="8"/>
        <v>2041</v>
      </c>
      <c r="B93" s="59">
        <v>12052.138741854556</v>
      </c>
      <c r="C93" s="60">
        <v>26821098.339097742</v>
      </c>
      <c r="D93" s="55">
        <f t="shared" si="7"/>
        <v>449.35291573372564</v>
      </c>
    </row>
    <row r="94" spans="1:4" x14ac:dyDescent="0.3">
      <c r="A94" s="3">
        <f t="shared" si="8"/>
        <v>2042</v>
      </c>
      <c r="B94" s="59">
        <v>12576.086160632698</v>
      </c>
      <c r="C94" s="60">
        <v>27198497.087218046</v>
      </c>
      <c r="D94" s="55">
        <f t="shared" si="7"/>
        <v>462.38165735057612</v>
      </c>
    </row>
    <row r="95" spans="1:4" x14ac:dyDescent="0.3">
      <c r="A95" s="3">
        <f t="shared" si="8"/>
        <v>2043</v>
      </c>
      <c r="B95" s="59">
        <v>12988.190453113803</v>
      </c>
      <c r="C95" s="60">
        <v>27861007.489473674</v>
      </c>
      <c r="D95" s="55">
        <f t="shared" si="7"/>
        <v>466.17806114947365</v>
      </c>
    </row>
    <row r="96" spans="1:4" x14ac:dyDescent="0.3">
      <c r="B96" s="56"/>
    </row>
    <row r="97" spans="1:4" x14ac:dyDescent="0.3">
      <c r="A97" s="3">
        <f>A68+1</f>
        <v>3</v>
      </c>
      <c r="B97" s="3" t="str">
        <f ca="1">OFFSET(Portfolios!$B$7,A97,0)</f>
        <v>Portfolio3</v>
      </c>
    </row>
    <row r="98" spans="1:4" x14ac:dyDescent="0.3">
      <c r="B98" s="3" t="s">
        <v>273</v>
      </c>
      <c r="C98" s="3" t="s">
        <v>265</v>
      </c>
      <c r="D98" s="3" t="s">
        <v>274</v>
      </c>
    </row>
    <row r="99" spans="1:4" x14ac:dyDescent="0.3">
      <c r="A99" s="3" t="s">
        <v>160</v>
      </c>
      <c r="B99" s="3" t="s">
        <v>267</v>
      </c>
      <c r="C99" s="3" t="s">
        <v>268</v>
      </c>
      <c r="D99" s="3" t="s">
        <v>269</v>
      </c>
    </row>
    <row r="100" spans="1:4" x14ac:dyDescent="0.3">
      <c r="A100" s="3">
        <f t="shared" ref="A100:A102" si="9">A101-1</f>
        <v>2019</v>
      </c>
      <c r="B100" s="9"/>
      <c r="C100" s="9"/>
      <c r="D100" s="9"/>
    </row>
    <row r="101" spans="1:4" x14ac:dyDescent="0.3">
      <c r="A101" s="3">
        <f t="shared" si="9"/>
        <v>2020</v>
      </c>
      <c r="B101" s="9"/>
      <c r="C101" s="9"/>
      <c r="D101" s="9"/>
    </row>
    <row r="102" spans="1:4" x14ac:dyDescent="0.3">
      <c r="A102" s="3">
        <f t="shared" si="9"/>
        <v>2021</v>
      </c>
      <c r="B102" s="9"/>
      <c r="C102" s="9"/>
      <c r="D102" s="9"/>
    </row>
    <row r="103" spans="1:4" x14ac:dyDescent="0.3">
      <c r="A103" s="3">
        <f>A104-1</f>
        <v>2022</v>
      </c>
      <c r="B103" s="9"/>
      <c r="C103" s="9"/>
      <c r="D103" s="9"/>
    </row>
    <row r="104" spans="1:4" x14ac:dyDescent="0.3">
      <c r="A104" s="3">
        <v>2023</v>
      </c>
      <c r="B104" s="10"/>
      <c r="C104" s="10"/>
      <c r="D104" s="10"/>
    </row>
    <row r="105" spans="1:4" x14ac:dyDescent="0.3">
      <c r="A105" s="3">
        <f>A104+1</f>
        <v>2024</v>
      </c>
      <c r="B105" s="59">
        <v>1566.1522210488401</v>
      </c>
      <c r="C105" s="60">
        <v>19544372.481203005</v>
      </c>
      <c r="D105" s="55">
        <f t="shared" ref="D105:D124" si="10">B105*1000000/C105</f>
        <v>80.133154571992662</v>
      </c>
    </row>
    <row r="106" spans="1:4" x14ac:dyDescent="0.3">
      <c r="A106" s="3">
        <f t="shared" ref="A106:A124" si="11">A105+1</f>
        <v>2025</v>
      </c>
      <c r="B106" s="59">
        <v>1648.3863099090518</v>
      </c>
      <c r="C106" s="60">
        <v>19815991.993233081</v>
      </c>
      <c r="D106" s="55">
        <f t="shared" si="10"/>
        <v>83.184647554962453</v>
      </c>
    </row>
    <row r="107" spans="1:4" x14ac:dyDescent="0.3">
      <c r="A107" s="3">
        <f t="shared" si="11"/>
        <v>2026</v>
      </c>
      <c r="B107" s="59">
        <v>1631.736354397281</v>
      </c>
      <c r="C107" s="60">
        <v>20213483.140601497</v>
      </c>
      <c r="D107" s="55">
        <f t="shared" si="10"/>
        <v>80.725144847486433</v>
      </c>
    </row>
    <row r="108" spans="1:4" x14ac:dyDescent="0.3">
      <c r="A108" s="3">
        <f t="shared" si="11"/>
        <v>2027</v>
      </c>
      <c r="B108" s="59">
        <v>1696.0890668568509</v>
      </c>
      <c r="C108" s="60">
        <v>20580395.246616546</v>
      </c>
      <c r="D108" s="55">
        <f t="shared" si="10"/>
        <v>82.41285196578967</v>
      </c>
    </row>
    <row r="109" spans="1:4" x14ac:dyDescent="0.3">
      <c r="A109" s="3">
        <f t="shared" si="11"/>
        <v>2028</v>
      </c>
      <c r="B109" s="59">
        <v>1672.9841522857419</v>
      </c>
      <c r="C109" s="60">
        <v>20925422.46135338</v>
      </c>
      <c r="D109" s="55">
        <f t="shared" si="10"/>
        <v>79.949838784642594</v>
      </c>
    </row>
    <row r="110" spans="1:4" x14ac:dyDescent="0.3">
      <c r="A110" s="3">
        <f t="shared" si="11"/>
        <v>2029</v>
      </c>
      <c r="B110" s="59">
        <v>1706.1480097318461</v>
      </c>
      <c r="C110" s="60">
        <v>21136076.131578956</v>
      </c>
      <c r="D110" s="55">
        <f t="shared" si="10"/>
        <v>80.722079117737806</v>
      </c>
    </row>
    <row r="111" spans="1:4" x14ac:dyDescent="0.3">
      <c r="A111" s="3">
        <f t="shared" si="11"/>
        <v>2030</v>
      </c>
      <c r="B111" s="59">
        <v>1906.350320948734</v>
      </c>
      <c r="C111" s="60">
        <v>21444011.921804506</v>
      </c>
      <c r="D111" s="55">
        <f t="shared" si="10"/>
        <v>88.898958268640769</v>
      </c>
    </row>
    <row r="112" spans="1:4" x14ac:dyDescent="0.3">
      <c r="A112" s="3">
        <f t="shared" si="11"/>
        <v>2031</v>
      </c>
      <c r="B112" s="59">
        <v>2543.1511418911869</v>
      </c>
      <c r="C112" s="60">
        <v>21817479.37293233</v>
      </c>
      <c r="D112" s="55">
        <f t="shared" si="10"/>
        <v>116.56484685606375</v>
      </c>
    </row>
    <row r="113" spans="1:4" x14ac:dyDescent="0.3">
      <c r="A113" s="3">
        <f t="shared" si="11"/>
        <v>2032</v>
      </c>
      <c r="B113" s="59">
        <v>3236.7827799496763</v>
      </c>
      <c r="C113" s="60">
        <v>22256257.021353383</v>
      </c>
      <c r="D113" s="55">
        <f t="shared" si="10"/>
        <v>145.43248565309975</v>
      </c>
    </row>
    <row r="114" spans="1:4" x14ac:dyDescent="0.3">
      <c r="A114" s="3">
        <f t="shared" si="11"/>
        <v>2033</v>
      </c>
      <c r="B114" s="59">
        <v>3685.20047578701</v>
      </c>
      <c r="C114" s="60">
        <v>22614238.147368427</v>
      </c>
      <c r="D114" s="55">
        <f t="shared" si="10"/>
        <v>162.9593025319692</v>
      </c>
    </row>
    <row r="115" spans="1:4" x14ac:dyDescent="0.3">
      <c r="A115" s="3">
        <f t="shared" si="11"/>
        <v>2034</v>
      </c>
      <c r="B115" s="59">
        <v>4143.7581381996479</v>
      </c>
      <c r="C115" s="60">
        <v>23086262.459398493</v>
      </c>
      <c r="D115" s="55">
        <f t="shared" si="10"/>
        <v>179.49021178665109</v>
      </c>
    </row>
    <row r="116" spans="1:4" x14ac:dyDescent="0.3">
      <c r="A116" s="3">
        <f t="shared" si="11"/>
        <v>2035</v>
      </c>
      <c r="B116" s="59">
        <v>4649.7611298511274</v>
      </c>
      <c r="C116" s="60">
        <v>23547350.493233081</v>
      </c>
      <c r="D116" s="55">
        <f t="shared" si="10"/>
        <v>197.46430203208436</v>
      </c>
    </row>
    <row r="117" spans="1:4" x14ac:dyDescent="0.3">
      <c r="A117" s="3">
        <f t="shared" si="11"/>
        <v>2036</v>
      </c>
      <c r="B117" s="59">
        <v>5397.2079476522931</v>
      </c>
      <c r="C117" s="60">
        <v>24203243.830375936</v>
      </c>
      <c r="D117" s="55">
        <f t="shared" si="10"/>
        <v>222.99523094828325</v>
      </c>
    </row>
    <row r="118" spans="1:4" x14ac:dyDescent="0.3">
      <c r="A118" s="3">
        <f t="shared" si="11"/>
        <v>2037</v>
      </c>
      <c r="B118" s="59">
        <v>6611.167592426591</v>
      </c>
      <c r="C118" s="60">
        <v>24625673.835338339</v>
      </c>
      <c r="D118" s="55">
        <f t="shared" si="10"/>
        <v>268.46646457809538</v>
      </c>
    </row>
    <row r="119" spans="1:4" x14ac:dyDescent="0.3">
      <c r="A119" s="3">
        <f t="shared" si="11"/>
        <v>2038</v>
      </c>
      <c r="B119" s="59">
        <v>8094.2753499658984</v>
      </c>
      <c r="C119" s="60">
        <v>25124627.188721798</v>
      </c>
      <c r="D119" s="55">
        <f t="shared" si="10"/>
        <v>322.1649933018445</v>
      </c>
    </row>
    <row r="120" spans="1:4" x14ac:dyDescent="0.3">
      <c r="A120" s="3">
        <f t="shared" si="11"/>
        <v>2039</v>
      </c>
      <c r="B120" s="59">
        <v>9537.3543604909737</v>
      </c>
      <c r="C120" s="60">
        <v>25683188.060902257</v>
      </c>
      <c r="D120" s="55">
        <f t="shared" si="10"/>
        <v>371.34620273289875</v>
      </c>
    </row>
    <row r="121" spans="1:4" x14ac:dyDescent="0.3">
      <c r="A121" s="3">
        <f t="shared" si="11"/>
        <v>2040</v>
      </c>
      <c r="B121" s="59">
        <v>11007.57630377627</v>
      </c>
      <c r="C121" s="60">
        <v>26345703.534135334</v>
      </c>
      <c r="D121" s="55">
        <f t="shared" si="10"/>
        <v>417.8129572252297</v>
      </c>
    </row>
    <row r="122" spans="1:4" x14ac:dyDescent="0.3">
      <c r="A122" s="3">
        <f t="shared" si="11"/>
        <v>2041</v>
      </c>
      <c r="B122" s="59">
        <v>12051.719021854553</v>
      </c>
      <c r="C122" s="60">
        <v>26821098.339097742</v>
      </c>
      <c r="D122" s="55">
        <f t="shared" si="10"/>
        <v>449.33726685929491</v>
      </c>
    </row>
    <row r="123" spans="1:4" x14ac:dyDescent="0.3">
      <c r="A123" s="3">
        <f t="shared" si="11"/>
        <v>2042</v>
      </c>
      <c r="B123" s="59">
        <v>12575.855860632697</v>
      </c>
      <c r="C123" s="60">
        <v>27198497.087218046</v>
      </c>
      <c r="D123" s="55">
        <f t="shared" si="10"/>
        <v>462.37318997095355</v>
      </c>
    </row>
    <row r="124" spans="1:4" x14ac:dyDescent="0.3">
      <c r="A124" s="3">
        <f t="shared" si="11"/>
        <v>2043</v>
      </c>
      <c r="B124" s="59">
        <v>12988.054843113801</v>
      </c>
      <c r="C124" s="60">
        <v>27861007.489473674</v>
      </c>
      <c r="D124" s="55">
        <f t="shared" si="10"/>
        <v>466.17319377344455</v>
      </c>
    </row>
    <row r="125" spans="1:4" x14ac:dyDescent="0.3">
      <c r="B125" s="56"/>
    </row>
    <row r="126" spans="1:4" x14ac:dyDescent="0.3">
      <c r="A126" s="3">
        <f>A97+1</f>
        <v>4</v>
      </c>
      <c r="B126" s="3" t="str">
        <f ca="1">OFFSET(Portfolios!$B$7,A126,0)</f>
        <v>Portfolio4</v>
      </c>
    </row>
    <row r="127" spans="1:4" x14ac:dyDescent="0.3">
      <c r="B127" s="3" t="s">
        <v>273</v>
      </c>
      <c r="C127" s="3" t="s">
        <v>265</v>
      </c>
      <c r="D127" s="3" t="s">
        <v>274</v>
      </c>
    </row>
    <row r="128" spans="1:4" x14ac:dyDescent="0.3">
      <c r="A128" s="3" t="s">
        <v>160</v>
      </c>
      <c r="B128" s="3" t="s">
        <v>267</v>
      </c>
      <c r="C128" s="3" t="s">
        <v>268</v>
      </c>
      <c r="D128" s="3" t="s">
        <v>269</v>
      </c>
    </row>
    <row r="129" spans="1:4" x14ac:dyDescent="0.3">
      <c r="A129" s="3">
        <f t="shared" ref="A129:A131" si="12">A130-1</f>
        <v>2019</v>
      </c>
      <c r="B129" s="9"/>
      <c r="C129" s="9"/>
      <c r="D129" s="9"/>
    </row>
    <row r="130" spans="1:4" x14ac:dyDescent="0.3">
      <c r="A130" s="3">
        <f t="shared" si="12"/>
        <v>2020</v>
      </c>
      <c r="B130" s="9"/>
      <c r="C130" s="9"/>
      <c r="D130" s="9"/>
    </row>
    <row r="131" spans="1:4" x14ac:dyDescent="0.3">
      <c r="A131" s="3">
        <f t="shared" si="12"/>
        <v>2021</v>
      </c>
      <c r="B131" s="9"/>
      <c r="C131" s="9"/>
      <c r="D131" s="9"/>
    </row>
    <row r="132" spans="1:4" x14ac:dyDescent="0.3">
      <c r="A132" s="3">
        <f>A133-1</f>
        <v>2022</v>
      </c>
      <c r="B132" s="9"/>
      <c r="C132" s="9"/>
      <c r="D132" s="9"/>
    </row>
    <row r="133" spans="1:4" x14ac:dyDescent="0.3">
      <c r="A133" s="3">
        <v>2023</v>
      </c>
      <c r="B133" s="10"/>
      <c r="C133" s="10"/>
      <c r="D133" s="10"/>
    </row>
    <row r="134" spans="1:4" x14ac:dyDescent="0.3">
      <c r="A134" s="3">
        <f>A133+1</f>
        <v>2024</v>
      </c>
      <c r="B134" s="59">
        <v>1566.1522210488401</v>
      </c>
      <c r="C134" s="60">
        <v>19544372.481203005</v>
      </c>
      <c r="D134" s="55">
        <f t="shared" ref="D134:D153" si="13">B134*1000000/C134</f>
        <v>80.133154571992662</v>
      </c>
    </row>
    <row r="135" spans="1:4" x14ac:dyDescent="0.3">
      <c r="A135" s="3">
        <f t="shared" ref="A135:A153" si="14">A134+1</f>
        <v>2025</v>
      </c>
      <c r="B135" s="59">
        <v>1648.3863099090518</v>
      </c>
      <c r="C135" s="60">
        <v>19815991.993233081</v>
      </c>
      <c r="D135" s="55">
        <f t="shared" si="13"/>
        <v>83.184647554962453</v>
      </c>
    </row>
    <row r="136" spans="1:4" x14ac:dyDescent="0.3">
      <c r="A136" s="3">
        <f t="shared" si="14"/>
        <v>2026</v>
      </c>
      <c r="B136" s="59">
        <v>1633.9869083631406</v>
      </c>
      <c r="C136" s="60">
        <v>20213483.140601497</v>
      </c>
      <c r="D136" s="55">
        <f t="shared" si="13"/>
        <v>80.836484093187195</v>
      </c>
    </row>
    <row r="137" spans="1:4" x14ac:dyDescent="0.3">
      <c r="A137" s="3">
        <f t="shared" si="14"/>
        <v>2027</v>
      </c>
      <c r="B137" s="59">
        <v>1699.6289203947279</v>
      </c>
      <c r="C137" s="60">
        <v>20580395.246616546</v>
      </c>
      <c r="D137" s="55">
        <f t="shared" si="13"/>
        <v>82.584853207527686</v>
      </c>
    </row>
    <row r="138" spans="1:4" x14ac:dyDescent="0.3">
      <c r="A138" s="3">
        <f t="shared" si="14"/>
        <v>2028</v>
      </c>
      <c r="B138" s="59">
        <v>1676.9483422676199</v>
      </c>
      <c r="C138" s="60">
        <v>20925422.46135338</v>
      </c>
      <c r="D138" s="55">
        <f t="shared" si="13"/>
        <v>80.139282509814663</v>
      </c>
    </row>
    <row r="139" spans="1:4" x14ac:dyDescent="0.3">
      <c r="A139" s="3">
        <f t="shared" si="14"/>
        <v>2029</v>
      </c>
      <c r="B139" s="59">
        <v>1755.3682594534414</v>
      </c>
      <c r="C139" s="60">
        <v>21136076.131578956</v>
      </c>
      <c r="D139" s="55">
        <f t="shared" si="13"/>
        <v>83.050810780851776</v>
      </c>
    </row>
    <row r="140" spans="1:4" x14ac:dyDescent="0.3">
      <c r="A140" s="3">
        <f t="shared" si="14"/>
        <v>2030</v>
      </c>
      <c r="B140" s="59">
        <v>1892.8567609487338</v>
      </c>
      <c r="C140" s="60">
        <v>21444011.921804506</v>
      </c>
      <c r="D140" s="55">
        <f t="shared" si="13"/>
        <v>88.269712209218483</v>
      </c>
    </row>
    <row r="141" spans="1:4" x14ac:dyDescent="0.3">
      <c r="A141" s="3">
        <f t="shared" si="14"/>
        <v>2031</v>
      </c>
      <c r="B141" s="59">
        <v>2657.8297707096917</v>
      </c>
      <c r="C141" s="60">
        <v>21817479.37293233</v>
      </c>
      <c r="D141" s="55">
        <f t="shared" si="13"/>
        <v>121.82111990476339</v>
      </c>
    </row>
    <row r="142" spans="1:4" x14ac:dyDescent="0.3">
      <c r="A142" s="3">
        <f t="shared" si="14"/>
        <v>2032</v>
      </c>
      <c r="B142" s="59">
        <v>3433.3214358399555</v>
      </c>
      <c r="C142" s="60">
        <v>22256257.021353383</v>
      </c>
      <c r="D142" s="55">
        <f t="shared" si="13"/>
        <v>154.26320034612803</v>
      </c>
    </row>
    <row r="143" spans="1:4" x14ac:dyDescent="0.3">
      <c r="A143" s="3">
        <f t="shared" si="14"/>
        <v>2033</v>
      </c>
      <c r="B143" s="59">
        <v>4021.1990120186383</v>
      </c>
      <c r="C143" s="60">
        <v>22614238.147368427</v>
      </c>
      <c r="D143" s="55">
        <f t="shared" si="13"/>
        <v>177.81713386999849</v>
      </c>
    </row>
    <row r="144" spans="1:4" x14ac:dyDescent="0.3">
      <c r="A144" s="3">
        <f t="shared" si="14"/>
        <v>2034</v>
      </c>
      <c r="B144" s="59">
        <v>4639.7024353668485</v>
      </c>
      <c r="C144" s="60">
        <v>23086262.459398493</v>
      </c>
      <c r="D144" s="55">
        <f t="shared" si="13"/>
        <v>200.97243733266191</v>
      </c>
    </row>
    <row r="145" spans="1:4" x14ac:dyDescent="0.3">
      <c r="A145" s="3">
        <f t="shared" si="14"/>
        <v>2035</v>
      </c>
      <c r="B145" s="59">
        <v>5329.4528987462509</v>
      </c>
      <c r="C145" s="60">
        <v>23547350.493233081</v>
      </c>
      <c r="D145" s="55">
        <f t="shared" si="13"/>
        <v>226.32919573171523</v>
      </c>
    </row>
    <row r="146" spans="1:4" x14ac:dyDescent="0.3">
      <c r="A146" s="3">
        <f t="shared" si="14"/>
        <v>2036</v>
      </c>
      <c r="B146" s="59">
        <v>6110.1460381300576</v>
      </c>
      <c r="C146" s="60">
        <v>24203243.830375936</v>
      </c>
      <c r="D146" s="55">
        <f t="shared" si="13"/>
        <v>252.45153422210313</v>
      </c>
    </row>
    <row r="147" spans="1:4" x14ac:dyDescent="0.3">
      <c r="A147" s="3">
        <f t="shared" si="14"/>
        <v>2037</v>
      </c>
      <c r="B147" s="59">
        <v>7151.3957598076258</v>
      </c>
      <c r="C147" s="60">
        <v>24625673.835338339</v>
      </c>
      <c r="D147" s="55">
        <f t="shared" si="13"/>
        <v>290.4040639710426</v>
      </c>
    </row>
    <row r="148" spans="1:4" x14ac:dyDescent="0.3">
      <c r="A148" s="3">
        <f t="shared" si="14"/>
        <v>2038</v>
      </c>
      <c r="B148" s="59">
        <v>8448.5993433439689</v>
      </c>
      <c r="C148" s="60">
        <v>25124627.188721798</v>
      </c>
      <c r="D148" s="55">
        <f t="shared" si="13"/>
        <v>336.26765005836438</v>
      </c>
    </row>
    <row r="149" spans="1:4" x14ac:dyDescent="0.3">
      <c r="A149" s="3">
        <f t="shared" si="14"/>
        <v>2039</v>
      </c>
      <c r="B149" s="59">
        <v>9740.1825987367883</v>
      </c>
      <c r="C149" s="60">
        <v>25683188.060902257</v>
      </c>
      <c r="D149" s="55">
        <f t="shared" si="13"/>
        <v>379.24351819719584</v>
      </c>
    </row>
    <row r="150" spans="1:4" x14ac:dyDescent="0.3">
      <c r="A150" s="3">
        <f t="shared" si="14"/>
        <v>2040</v>
      </c>
      <c r="B150" s="59">
        <v>10950.20662377627</v>
      </c>
      <c r="C150" s="60">
        <v>26345703.534135334</v>
      </c>
      <c r="D150" s="55">
        <f t="shared" si="13"/>
        <v>415.63538470659614</v>
      </c>
    </row>
    <row r="151" spans="1:4" x14ac:dyDescent="0.3">
      <c r="A151" s="3">
        <f t="shared" si="14"/>
        <v>2041</v>
      </c>
      <c r="B151" s="59">
        <v>11888.255471854556</v>
      </c>
      <c r="C151" s="60">
        <v>26821098.339097742</v>
      </c>
      <c r="D151" s="55">
        <f t="shared" si="13"/>
        <v>443.24267863873303</v>
      </c>
    </row>
    <row r="152" spans="1:4" x14ac:dyDescent="0.3">
      <c r="A152" s="3">
        <f t="shared" si="14"/>
        <v>2042</v>
      </c>
      <c r="B152" s="59">
        <v>12425.270730632697</v>
      </c>
      <c r="C152" s="60">
        <v>27198497.087218046</v>
      </c>
      <c r="D152" s="55">
        <f t="shared" si="13"/>
        <v>456.83666604034397</v>
      </c>
    </row>
    <row r="153" spans="1:4" x14ac:dyDescent="0.3">
      <c r="A153" s="3">
        <f t="shared" si="14"/>
        <v>2043</v>
      </c>
      <c r="B153" s="59">
        <v>12849.996373113801</v>
      </c>
      <c r="C153" s="60">
        <v>27861007.489473674</v>
      </c>
      <c r="D153" s="55">
        <f t="shared" si="13"/>
        <v>461.21793614135208</v>
      </c>
    </row>
    <row r="154" spans="1:4" x14ac:dyDescent="0.3">
      <c r="B154" s="56"/>
    </row>
    <row r="155" spans="1:4" x14ac:dyDescent="0.3">
      <c r="A155" s="3">
        <f>A126+1</f>
        <v>5</v>
      </c>
      <c r="B155" s="3" t="str">
        <f ca="1">OFFSET(Portfolios!$B$7,A155,0)</f>
        <v>Portfolio5</v>
      </c>
    </row>
    <row r="156" spans="1:4" x14ac:dyDescent="0.3">
      <c r="B156" s="3" t="s">
        <v>273</v>
      </c>
      <c r="C156" s="3" t="s">
        <v>265</v>
      </c>
      <c r="D156" s="3" t="s">
        <v>274</v>
      </c>
    </row>
    <row r="157" spans="1:4" x14ac:dyDescent="0.3">
      <c r="A157" s="3" t="s">
        <v>160</v>
      </c>
      <c r="B157" s="3" t="s">
        <v>267</v>
      </c>
      <c r="C157" s="3" t="s">
        <v>268</v>
      </c>
      <c r="D157" s="3" t="s">
        <v>269</v>
      </c>
    </row>
    <row r="158" spans="1:4" x14ac:dyDescent="0.3">
      <c r="A158" s="3">
        <f t="shared" ref="A158:A160" si="15">A159-1</f>
        <v>2019</v>
      </c>
      <c r="B158" s="9"/>
      <c r="C158" s="9"/>
      <c r="D158" s="9"/>
    </row>
    <row r="159" spans="1:4" x14ac:dyDescent="0.3">
      <c r="A159" s="3">
        <f t="shared" si="15"/>
        <v>2020</v>
      </c>
      <c r="B159" s="9"/>
      <c r="C159" s="9"/>
      <c r="D159" s="9"/>
    </row>
    <row r="160" spans="1:4" x14ac:dyDescent="0.3">
      <c r="A160" s="3">
        <f t="shared" si="15"/>
        <v>2021</v>
      </c>
      <c r="B160" s="9"/>
      <c r="C160" s="9"/>
      <c r="D160" s="9"/>
    </row>
    <row r="161" spans="1:4" x14ac:dyDescent="0.3">
      <c r="A161" s="3">
        <f>A162-1</f>
        <v>2022</v>
      </c>
      <c r="B161" s="9"/>
      <c r="C161" s="9"/>
      <c r="D161" s="9"/>
    </row>
    <row r="162" spans="1:4" x14ac:dyDescent="0.3">
      <c r="A162" s="3">
        <v>2023</v>
      </c>
      <c r="B162" s="10"/>
      <c r="C162" s="10"/>
      <c r="D162" s="10"/>
    </row>
    <row r="163" spans="1:4" x14ac:dyDescent="0.3">
      <c r="A163" s="3">
        <f>A162+1</f>
        <v>2024</v>
      </c>
      <c r="B163" s="14">
        <v>1566.1522210488401</v>
      </c>
      <c r="C163" s="69">
        <v>19544372.481203005</v>
      </c>
      <c r="D163" s="70">
        <f t="shared" ref="D163:D182" si="16">B163*1000000/C163</f>
        <v>80.133154571992662</v>
      </c>
    </row>
    <row r="164" spans="1:4" x14ac:dyDescent="0.3">
      <c r="A164" s="3">
        <f t="shared" ref="A164:A182" si="17">A163+1</f>
        <v>2025</v>
      </c>
      <c r="B164" s="59">
        <v>1648.3863099090518</v>
      </c>
      <c r="C164" s="60">
        <v>19815991.993233081</v>
      </c>
      <c r="D164" s="55">
        <f t="shared" si="16"/>
        <v>83.184647554962453</v>
      </c>
    </row>
    <row r="165" spans="1:4" x14ac:dyDescent="0.3">
      <c r="A165" s="3">
        <f t="shared" si="17"/>
        <v>2026</v>
      </c>
      <c r="B165" s="59">
        <v>1635.7781479609314</v>
      </c>
      <c r="C165" s="60">
        <v>20213483.140601497</v>
      </c>
      <c r="D165" s="55">
        <f t="shared" si="16"/>
        <v>80.925100171145218</v>
      </c>
    </row>
    <row r="166" spans="1:4" x14ac:dyDescent="0.3">
      <c r="A166" s="3">
        <f t="shared" si="17"/>
        <v>2027</v>
      </c>
      <c r="B166" s="59">
        <v>1704.2117115814278</v>
      </c>
      <c r="C166" s="60">
        <v>20580395.246616546</v>
      </c>
      <c r="D166" s="55">
        <f t="shared" si="16"/>
        <v>82.807530718420153</v>
      </c>
    </row>
    <row r="167" spans="1:4" x14ac:dyDescent="0.3">
      <c r="A167" s="3">
        <f t="shared" si="17"/>
        <v>2028</v>
      </c>
      <c r="B167" s="59">
        <v>1735.5598418430384</v>
      </c>
      <c r="C167" s="60">
        <v>20925422.46135338</v>
      </c>
      <c r="D167" s="55">
        <f t="shared" si="16"/>
        <v>82.940253418940472</v>
      </c>
    </row>
    <row r="168" spans="1:4" x14ac:dyDescent="0.3">
      <c r="A168" s="3">
        <f t="shared" si="17"/>
        <v>2029</v>
      </c>
      <c r="B168" s="59">
        <v>1895.1935622063131</v>
      </c>
      <c r="C168" s="60">
        <v>21136076.131578956</v>
      </c>
      <c r="D168" s="55">
        <f t="shared" si="16"/>
        <v>89.666291434990868</v>
      </c>
    </row>
    <row r="169" spans="1:4" x14ac:dyDescent="0.3">
      <c r="A169" s="3">
        <f t="shared" si="17"/>
        <v>2030</v>
      </c>
      <c r="B169" s="59">
        <v>2118.4706403757596</v>
      </c>
      <c r="C169" s="60">
        <v>21444011.921804506</v>
      </c>
      <c r="D169" s="55">
        <f t="shared" si="16"/>
        <v>98.790778894395004</v>
      </c>
    </row>
    <row r="170" spans="1:4" x14ac:dyDescent="0.3">
      <c r="A170" s="3">
        <f t="shared" si="17"/>
        <v>2031</v>
      </c>
      <c r="B170" s="59">
        <v>2780.3756595281957</v>
      </c>
      <c r="C170" s="60">
        <v>21817479.37293233</v>
      </c>
      <c r="D170" s="55">
        <f t="shared" si="16"/>
        <v>127.4379873129453</v>
      </c>
    </row>
    <row r="171" spans="1:4" x14ac:dyDescent="0.3">
      <c r="A171" s="3">
        <f t="shared" si="17"/>
        <v>2032</v>
      </c>
      <c r="B171" s="59">
        <v>3500.8211258399551</v>
      </c>
      <c r="C171" s="60">
        <v>22256257.021353383</v>
      </c>
      <c r="D171" s="55">
        <f t="shared" si="16"/>
        <v>157.29604140000507</v>
      </c>
    </row>
    <row r="172" spans="1:4" x14ac:dyDescent="0.3">
      <c r="A172" s="3">
        <f t="shared" si="17"/>
        <v>2033</v>
      </c>
      <c r="B172" s="59">
        <v>3941.457299941429</v>
      </c>
      <c r="C172" s="60">
        <v>22614238.147368427</v>
      </c>
      <c r="D172" s="55">
        <f t="shared" si="16"/>
        <v>174.29096104217371</v>
      </c>
    </row>
    <row r="173" spans="1:4" x14ac:dyDescent="0.3">
      <c r="A173" s="3">
        <f t="shared" si="17"/>
        <v>2034</v>
      </c>
      <c r="B173" s="59">
        <v>4403.3371037637244</v>
      </c>
      <c r="C173" s="60">
        <v>23086262.459398493</v>
      </c>
      <c r="D173" s="55">
        <f t="shared" si="16"/>
        <v>190.73408315910015</v>
      </c>
    </row>
    <row r="174" spans="1:4" x14ac:dyDescent="0.3">
      <c r="A174" s="3">
        <f t="shared" si="17"/>
        <v>2035</v>
      </c>
      <c r="B174" s="59">
        <v>4909.664941048527</v>
      </c>
      <c r="C174" s="60">
        <v>23547350.493233081</v>
      </c>
      <c r="D174" s="55">
        <f t="shared" si="16"/>
        <v>208.50179906480102</v>
      </c>
    </row>
    <row r="175" spans="1:4" x14ac:dyDescent="0.3">
      <c r="A175" s="3">
        <f t="shared" si="17"/>
        <v>2036</v>
      </c>
      <c r="B175" s="59">
        <v>5661.7236567962482</v>
      </c>
      <c r="C175" s="60">
        <v>24203243.830375936</v>
      </c>
      <c r="D175" s="55">
        <f t="shared" si="16"/>
        <v>233.9241672097929</v>
      </c>
    </row>
    <row r="176" spans="1:4" x14ac:dyDescent="0.3">
      <c r="A176" s="3">
        <f t="shared" si="17"/>
        <v>2037</v>
      </c>
      <c r="B176" s="59">
        <v>6884.9265757240082</v>
      </c>
      <c r="C176" s="60">
        <v>24625673.835338339</v>
      </c>
      <c r="D176" s="55">
        <f t="shared" si="16"/>
        <v>279.58327645207419</v>
      </c>
    </row>
    <row r="177" spans="1:4" x14ac:dyDescent="0.3">
      <c r="A177" s="3">
        <f t="shared" si="17"/>
        <v>2038</v>
      </c>
      <c r="B177" s="59">
        <v>8451.3708233439684</v>
      </c>
      <c r="C177" s="60">
        <v>25124627.188721798</v>
      </c>
      <c r="D177" s="55">
        <f t="shared" si="16"/>
        <v>336.37795935685392</v>
      </c>
    </row>
    <row r="178" spans="1:4" x14ac:dyDescent="0.3">
      <c r="A178" s="3">
        <f t="shared" si="17"/>
        <v>2039</v>
      </c>
      <c r="B178" s="59">
        <v>9831.7816287367859</v>
      </c>
      <c r="C178" s="60">
        <v>25683188.060902257</v>
      </c>
      <c r="D178" s="55">
        <f t="shared" si="16"/>
        <v>382.81001585250209</v>
      </c>
    </row>
    <row r="179" spans="1:4" x14ac:dyDescent="0.3">
      <c r="A179" s="3">
        <f t="shared" si="17"/>
        <v>2040</v>
      </c>
      <c r="B179" s="59">
        <v>11012.52713377627</v>
      </c>
      <c r="C179" s="60">
        <v>26345703.534135334</v>
      </c>
      <c r="D179" s="55">
        <f t="shared" si="16"/>
        <v>418.00087515247679</v>
      </c>
    </row>
    <row r="180" spans="1:4" x14ac:dyDescent="0.3">
      <c r="A180" s="3">
        <f t="shared" si="17"/>
        <v>2041</v>
      </c>
      <c r="B180" s="59">
        <v>11943.041361854554</v>
      </c>
      <c r="C180" s="60">
        <v>26821098.339097742</v>
      </c>
      <c r="D180" s="55">
        <f t="shared" si="16"/>
        <v>445.28532019305499</v>
      </c>
    </row>
    <row r="181" spans="1:4" x14ac:dyDescent="0.3">
      <c r="A181" s="3">
        <f t="shared" si="17"/>
        <v>2042</v>
      </c>
      <c r="B181" s="59">
        <v>12470.948960632697</v>
      </c>
      <c r="C181" s="60">
        <v>27198497.087218046</v>
      </c>
      <c r="D181" s="55">
        <f t="shared" si="16"/>
        <v>458.51610552751561</v>
      </c>
    </row>
    <row r="182" spans="1:4" x14ac:dyDescent="0.3">
      <c r="A182" s="3">
        <f t="shared" si="17"/>
        <v>2043</v>
      </c>
      <c r="B182" s="59">
        <v>12883.746783113802</v>
      </c>
      <c r="C182" s="60">
        <v>27861007.489473674</v>
      </c>
      <c r="D182" s="55">
        <f t="shared" si="16"/>
        <v>462.429321264907</v>
      </c>
    </row>
    <row r="183" spans="1:4" x14ac:dyDescent="0.3">
      <c r="B183" s="56"/>
    </row>
    <row r="184" spans="1:4" x14ac:dyDescent="0.3">
      <c r="A184" s="3">
        <f>A155+1</f>
        <v>6</v>
      </c>
      <c r="B184" s="3" t="str">
        <f ca="1">OFFSET(Portfolios!$B$7,A184,0)</f>
        <v>Portfolio6</v>
      </c>
    </row>
    <row r="185" spans="1:4" x14ac:dyDescent="0.3">
      <c r="B185" s="3" t="s">
        <v>273</v>
      </c>
      <c r="C185" s="3" t="s">
        <v>265</v>
      </c>
      <c r="D185" s="3" t="s">
        <v>274</v>
      </c>
    </row>
    <row r="186" spans="1:4" x14ac:dyDescent="0.3">
      <c r="A186" s="3" t="s">
        <v>160</v>
      </c>
      <c r="B186" s="3" t="s">
        <v>267</v>
      </c>
      <c r="C186" s="3" t="s">
        <v>268</v>
      </c>
      <c r="D186" s="3" t="s">
        <v>269</v>
      </c>
    </row>
    <row r="187" spans="1:4" x14ac:dyDescent="0.3">
      <c r="A187" s="3">
        <f t="shared" ref="A187:A189" si="18">A188-1</f>
        <v>2019</v>
      </c>
      <c r="B187" s="9"/>
      <c r="C187" s="9"/>
      <c r="D187" s="9"/>
    </row>
    <row r="188" spans="1:4" x14ac:dyDescent="0.3">
      <c r="A188" s="3">
        <f t="shared" si="18"/>
        <v>2020</v>
      </c>
      <c r="B188" s="9"/>
      <c r="C188" s="9"/>
      <c r="D188" s="9"/>
    </row>
    <row r="189" spans="1:4" x14ac:dyDescent="0.3">
      <c r="A189" s="3">
        <f t="shared" si="18"/>
        <v>2021</v>
      </c>
      <c r="B189" s="9"/>
      <c r="C189" s="9"/>
      <c r="D189" s="9"/>
    </row>
    <row r="190" spans="1:4" x14ac:dyDescent="0.3">
      <c r="A190" s="3">
        <f>A191-1</f>
        <v>2022</v>
      </c>
      <c r="B190" s="9"/>
      <c r="C190" s="9"/>
      <c r="D190" s="9"/>
    </row>
    <row r="191" spans="1:4" x14ac:dyDescent="0.3">
      <c r="A191" s="3">
        <v>2023</v>
      </c>
      <c r="B191" s="10"/>
      <c r="C191" s="10"/>
      <c r="D191" s="10"/>
    </row>
    <row r="192" spans="1:4" x14ac:dyDescent="0.3">
      <c r="A192" s="3">
        <f>A191+1</f>
        <v>2024</v>
      </c>
      <c r="B192" s="14">
        <v>1566.1522210488399</v>
      </c>
      <c r="C192" s="69">
        <v>19544372.481203005</v>
      </c>
      <c r="D192" s="70">
        <f t="shared" ref="D192:D211" si="19">B192*1000000/C192</f>
        <v>80.133154571992648</v>
      </c>
    </row>
    <row r="193" spans="1:4" x14ac:dyDescent="0.3">
      <c r="A193" s="3">
        <f t="shared" ref="A193:A211" si="20">A192+1</f>
        <v>2025</v>
      </c>
      <c r="B193" s="59">
        <v>1648.3863099090518</v>
      </c>
      <c r="C193" s="60">
        <v>19815991.993233081</v>
      </c>
      <c r="D193" s="55">
        <f t="shared" si="19"/>
        <v>83.184647554962453</v>
      </c>
    </row>
    <row r="194" spans="1:4" x14ac:dyDescent="0.3">
      <c r="A194" s="3">
        <f t="shared" si="20"/>
        <v>2026</v>
      </c>
      <c r="B194" s="59">
        <v>1756.095485537219</v>
      </c>
      <c r="C194" s="60">
        <v>20108363.140601497</v>
      </c>
      <c r="D194" s="55">
        <f t="shared" si="19"/>
        <v>87.331597965397066</v>
      </c>
    </row>
    <row r="195" spans="1:4" x14ac:dyDescent="0.3">
      <c r="A195" s="3">
        <f t="shared" si="20"/>
        <v>2027</v>
      </c>
      <c r="B195" s="59">
        <v>1809.6702522323624</v>
      </c>
      <c r="C195" s="60">
        <v>20387675.246616546</v>
      </c>
      <c r="D195" s="55">
        <f t="shared" si="19"/>
        <v>88.762952633978585</v>
      </c>
    </row>
    <row r="196" spans="1:4" x14ac:dyDescent="0.3">
      <c r="A196" s="3">
        <f t="shared" si="20"/>
        <v>2028</v>
      </c>
      <c r="B196" s="59">
        <v>1787.7421530317431</v>
      </c>
      <c r="C196" s="60">
        <v>20644334.46135338</v>
      </c>
      <c r="D196" s="55">
        <f t="shared" si="19"/>
        <v>86.597228715628162</v>
      </c>
    </row>
    <row r="197" spans="1:4" x14ac:dyDescent="0.3">
      <c r="A197" s="3">
        <f t="shared" si="20"/>
        <v>2029</v>
      </c>
      <c r="B197" s="59">
        <v>1883.6154494534414</v>
      </c>
      <c r="C197" s="60">
        <v>20759396.131578956</v>
      </c>
      <c r="D197" s="55">
        <f t="shared" si="19"/>
        <v>90.735560780022269</v>
      </c>
    </row>
    <row r="198" spans="1:4" x14ac:dyDescent="0.3">
      <c r="A198" s="3">
        <f t="shared" si="20"/>
        <v>2030</v>
      </c>
      <c r="B198" s="59">
        <v>1899.5457109487338</v>
      </c>
      <c r="C198" s="60">
        <v>20979731.921804506</v>
      </c>
      <c r="D198" s="55">
        <f t="shared" si="19"/>
        <v>90.541943911805248</v>
      </c>
    </row>
    <row r="199" spans="1:4" x14ac:dyDescent="0.3">
      <c r="A199" s="3">
        <f t="shared" si="20"/>
        <v>2031</v>
      </c>
      <c r="B199" s="59">
        <v>2329.5768418911871</v>
      </c>
      <c r="C199" s="60">
        <v>21353199.37293233</v>
      </c>
      <c r="D199" s="55">
        <f t="shared" si="19"/>
        <v>109.0973207904478</v>
      </c>
    </row>
    <row r="200" spans="1:4" x14ac:dyDescent="0.3">
      <c r="A200" s="3">
        <f t="shared" si="20"/>
        <v>2032</v>
      </c>
      <c r="B200" s="59">
        <v>3006.2564099496763</v>
      </c>
      <c r="C200" s="60">
        <v>21790705.021353383</v>
      </c>
      <c r="D200" s="55">
        <f t="shared" si="19"/>
        <v>137.96049310950485</v>
      </c>
    </row>
    <row r="201" spans="1:4" x14ac:dyDescent="0.3">
      <c r="A201" s="3">
        <f t="shared" si="20"/>
        <v>2033</v>
      </c>
      <c r="B201" s="59">
        <v>3445.0275857870092</v>
      </c>
      <c r="C201" s="60">
        <v>22149958.147368427</v>
      </c>
      <c r="D201" s="55">
        <f t="shared" si="19"/>
        <v>155.53201332781313</v>
      </c>
    </row>
    <row r="202" spans="1:4" x14ac:dyDescent="0.3">
      <c r="A202" s="3">
        <f t="shared" si="20"/>
        <v>2034</v>
      </c>
      <c r="B202" s="59">
        <v>3904.5322477392574</v>
      </c>
      <c r="C202" s="60">
        <v>22621982.459398493</v>
      </c>
      <c r="D202" s="55">
        <f t="shared" si="19"/>
        <v>172.59903082088576</v>
      </c>
    </row>
    <row r="203" spans="1:4" x14ac:dyDescent="0.3">
      <c r="A203" s="3">
        <f t="shared" si="20"/>
        <v>2035</v>
      </c>
      <c r="B203" s="59">
        <v>4412.3522798511276</v>
      </c>
      <c r="C203" s="60">
        <v>23083070.493233081</v>
      </c>
      <c r="D203" s="55">
        <f t="shared" si="19"/>
        <v>191.15101178349002</v>
      </c>
    </row>
    <row r="204" spans="1:4" x14ac:dyDescent="0.3">
      <c r="A204" s="3">
        <f t="shared" si="20"/>
        <v>2036</v>
      </c>
      <c r="B204" s="59">
        <v>5134.3421754393557</v>
      </c>
      <c r="C204" s="60">
        <v>23737691.830375936</v>
      </c>
      <c r="D204" s="55">
        <f t="shared" si="19"/>
        <v>216.294920842691</v>
      </c>
    </row>
    <row r="205" spans="1:4" x14ac:dyDescent="0.3">
      <c r="A205" s="3">
        <f t="shared" si="20"/>
        <v>2037</v>
      </c>
      <c r="B205" s="59">
        <v>6348.2408840270782</v>
      </c>
      <c r="C205" s="60">
        <v>24161393.835338339</v>
      </c>
      <c r="D205" s="55">
        <f t="shared" si="19"/>
        <v>262.7431565948059</v>
      </c>
    </row>
    <row r="206" spans="1:4" x14ac:dyDescent="0.3">
      <c r="A206" s="3">
        <f t="shared" si="20"/>
        <v>2038</v>
      </c>
      <c r="B206" s="59">
        <v>7840.6021303843818</v>
      </c>
      <c r="C206" s="60">
        <v>24660347.188721798</v>
      </c>
      <c r="D206" s="55">
        <f t="shared" si="19"/>
        <v>317.94370413285242</v>
      </c>
    </row>
    <row r="207" spans="1:4" x14ac:dyDescent="0.3">
      <c r="A207" s="3">
        <f t="shared" si="20"/>
        <v>2039</v>
      </c>
      <c r="B207" s="59">
        <v>9330.7794104909754</v>
      </c>
      <c r="C207" s="60">
        <v>25218908.060902257</v>
      </c>
      <c r="D207" s="55">
        <f t="shared" si="19"/>
        <v>369.99141231482594</v>
      </c>
    </row>
    <row r="208" spans="1:4" x14ac:dyDescent="0.3">
      <c r="A208" s="3">
        <f t="shared" si="20"/>
        <v>2040</v>
      </c>
      <c r="B208" s="59">
        <v>10763.69352377627</v>
      </c>
      <c r="C208" s="60">
        <v>25880151.534135334</v>
      </c>
      <c r="D208" s="55">
        <f t="shared" si="19"/>
        <v>415.90535161972298</v>
      </c>
    </row>
    <row r="209" spans="1:4" x14ac:dyDescent="0.3">
      <c r="A209" s="3">
        <f t="shared" si="20"/>
        <v>2041</v>
      </c>
      <c r="B209" s="59">
        <v>11795.972893484804</v>
      </c>
      <c r="C209" s="60">
        <v>26356818.339097742</v>
      </c>
      <c r="D209" s="55">
        <f t="shared" si="19"/>
        <v>447.54919739256394</v>
      </c>
    </row>
    <row r="210" spans="1:4" x14ac:dyDescent="0.3">
      <c r="A210" s="3">
        <f t="shared" si="20"/>
        <v>2042</v>
      </c>
      <c r="B210" s="59">
        <v>12304.233050632698</v>
      </c>
      <c r="C210" s="60">
        <v>26734217.087218046</v>
      </c>
      <c r="D210" s="55">
        <f t="shared" si="19"/>
        <v>460.24287939651322</v>
      </c>
    </row>
    <row r="211" spans="1:4" x14ac:dyDescent="0.3">
      <c r="A211" s="3">
        <f t="shared" si="20"/>
        <v>2043</v>
      </c>
      <c r="B211" s="59">
        <v>12717.330210890474</v>
      </c>
      <c r="C211" s="60">
        <v>27396727.489473674</v>
      </c>
      <c r="D211" s="55">
        <f t="shared" si="19"/>
        <v>464.19157966135577</v>
      </c>
    </row>
    <row r="212" spans="1:4" x14ac:dyDescent="0.3">
      <c r="B212" s="56"/>
    </row>
    <row r="213" spans="1:4" x14ac:dyDescent="0.3">
      <c r="A213" s="3">
        <f>A184+1</f>
        <v>7</v>
      </c>
      <c r="B213" s="3" t="str">
        <f ca="1">OFFSET(Portfolios!$B$7,A213,0)</f>
        <v>Portfolio7</v>
      </c>
    </row>
    <row r="214" spans="1:4" x14ac:dyDescent="0.3">
      <c r="B214" s="3" t="s">
        <v>273</v>
      </c>
      <c r="C214" s="3" t="s">
        <v>265</v>
      </c>
      <c r="D214" s="3" t="s">
        <v>274</v>
      </c>
    </row>
    <row r="215" spans="1:4" x14ac:dyDescent="0.3">
      <c r="A215" s="3" t="s">
        <v>160</v>
      </c>
      <c r="B215" s="3" t="s">
        <v>267</v>
      </c>
      <c r="C215" s="3" t="s">
        <v>268</v>
      </c>
      <c r="D215" s="3" t="s">
        <v>269</v>
      </c>
    </row>
    <row r="216" spans="1:4" x14ac:dyDescent="0.3">
      <c r="A216" s="3">
        <f t="shared" ref="A216:A218" si="21">A217-1</f>
        <v>2019</v>
      </c>
      <c r="B216" s="9"/>
      <c r="C216" s="9"/>
      <c r="D216" s="9"/>
    </row>
    <row r="217" spans="1:4" x14ac:dyDescent="0.3">
      <c r="A217" s="3">
        <f t="shared" si="21"/>
        <v>2020</v>
      </c>
      <c r="B217" s="9"/>
      <c r="C217" s="9"/>
      <c r="D217" s="9"/>
    </row>
    <row r="218" spans="1:4" x14ac:dyDescent="0.3">
      <c r="A218" s="3">
        <f t="shared" si="21"/>
        <v>2021</v>
      </c>
      <c r="B218" s="9"/>
      <c r="C218" s="9"/>
      <c r="D218" s="9"/>
    </row>
    <row r="219" spans="1:4" x14ac:dyDescent="0.3">
      <c r="A219" s="3">
        <f>A220-1</f>
        <v>2022</v>
      </c>
      <c r="B219" s="9"/>
      <c r="C219" s="9"/>
      <c r="D219" s="9"/>
    </row>
    <row r="220" spans="1:4" x14ac:dyDescent="0.3">
      <c r="A220" s="3">
        <v>2023</v>
      </c>
      <c r="B220" s="10"/>
      <c r="C220" s="10"/>
      <c r="D220" s="10"/>
    </row>
    <row r="221" spans="1:4" x14ac:dyDescent="0.3">
      <c r="A221" s="3">
        <f>A220+1</f>
        <v>2024</v>
      </c>
      <c r="B221" s="14">
        <v>1566.1522210488399</v>
      </c>
      <c r="C221" s="69">
        <v>19544372.481203005</v>
      </c>
      <c r="D221" s="70">
        <f t="shared" ref="D221:D240" si="22">B221*1000000/C221</f>
        <v>80.133154571992648</v>
      </c>
    </row>
    <row r="222" spans="1:4" x14ac:dyDescent="0.3">
      <c r="A222" s="3">
        <f t="shared" ref="A222:A240" si="23">A221+1</f>
        <v>2025</v>
      </c>
      <c r="B222" s="59">
        <v>1648.3863099090518</v>
      </c>
      <c r="C222" s="60">
        <v>19815991.993233081</v>
      </c>
      <c r="D222" s="55">
        <f t="shared" si="22"/>
        <v>83.184647554962453</v>
      </c>
    </row>
    <row r="223" spans="1:4" x14ac:dyDescent="0.3">
      <c r="A223" s="3">
        <f t="shared" si="23"/>
        <v>2026</v>
      </c>
      <c r="B223" s="59">
        <v>1629.3121854510496</v>
      </c>
      <c r="C223" s="60">
        <v>20213483.140601497</v>
      </c>
      <c r="D223" s="55">
        <f t="shared" si="22"/>
        <v>80.605216533827218</v>
      </c>
    </row>
    <row r="224" spans="1:4" x14ac:dyDescent="0.3">
      <c r="A224" s="3">
        <f t="shared" si="23"/>
        <v>2027</v>
      </c>
      <c r="B224" s="59">
        <v>1704.6140348377653</v>
      </c>
      <c r="C224" s="60">
        <v>20580395.246616546</v>
      </c>
      <c r="D224" s="55">
        <f t="shared" si="22"/>
        <v>82.827079577978793</v>
      </c>
    </row>
    <row r="225" spans="1:4" x14ac:dyDescent="0.3">
      <c r="A225" s="3">
        <f t="shared" si="23"/>
        <v>2028</v>
      </c>
      <c r="B225" s="59">
        <v>1684.4930221271318</v>
      </c>
      <c r="C225" s="60">
        <v>20925422.46135338</v>
      </c>
      <c r="D225" s="55">
        <f t="shared" si="22"/>
        <v>80.499833407816652</v>
      </c>
    </row>
    <row r="226" spans="1:4" x14ac:dyDescent="0.3">
      <c r="A226" s="3">
        <f t="shared" si="23"/>
        <v>2029</v>
      </c>
      <c r="B226" s="59">
        <v>1766.1090856990713</v>
      </c>
      <c r="C226" s="60">
        <v>21136076.131578956</v>
      </c>
      <c r="D226" s="55">
        <f t="shared" si="22"/>
        <v>83.558985816689315</v>
      </c>
    </row>
    <row r="227" spans="1:4" x14ac:dyDescent="0.3">
      <c r="A227" s="3">
        <f t="shared" si="23"/>
        <v>2030</v>
      </c>
      <c r="B227" s="59">
        <v>1877.4595209487338</v>
      </c>
      <c r="C227" s="60">
        <v>21444011.921804506</v>
      </c>
      <c r="D227" s="55">
        <f t="shared" si="22"/>
        <v>87.551691716777697</v>
      </c>
    </row>
    <row r="228" spans="1:4" x14ac:dyDescent="0.3">
      <c r="A228" s="3">
        <f t="shared" si="23"/>
        <v>2031</v>
      </c>
      <c r="B228" s="59">
        <v>2550.1224718911872</v>
      </c>
      <c r="C228" s="60">
        <v>21817479.37293233</v>
      </c>
      <c r="D228" s="55">
        <f t="shared" si="22"/>
        <v>116.88437643511537</v>
      </c>
    </row>
    <row r="229" spans="1:4" x14ac:dyDescent="0.3">
      <c r="A229" s="3">
        <f t="shared" si="23"/>
        <v>2032</v>
      </c>
      <c r="B229" s="59">
        <v>3248.6522599496761</v>
      </c>
      <c r="C229" s="60">
        <v>22256257.021353383</v>
      </c>
      <c r="D229" s="55">
        <f t="shared" si="22"/>
        <v>145.96579545396213</v>
      </c>
    </row>
    <row r="230" spans="1:4" x14ac:dyDescent="0.3">
      <c r="A230" s="3">
        <f t="shared" si="23"/>
        <v>2033</v>
      </c>
      <c r="B230" s="59">
        <v>3688.2019357870099</v>
      </c>
      <c r="C230" s="60">
        <v>22614238.147368427</v>
      </c>
      <c r="D230" s="55">
        <f t="shared" si="22"/>
        <v>163.09202687936661</v>
      </c>
    </row>
    <row r="231" spans="1:4" x14ac:dyDescent="0.3">
      <c r="A231" s="3">
        <f t="shared" si="23"/>
        <v>2034</v>
      </c>
      <c r="B231" s="59">
        <v>4147.8392181996478</v>
      </c>
      <c r="C231" s="60">
        <v>23086262.459398493</v>
      </c>
      <c r="D231" s="55">
        <f t="shared" si="22"/>
        <v>179.66698704454211</v>
      </c>
    </row>
    <row r="232" spans="1:4" x14ac:dyDescent="0.3">
      <c r="A232" s="3">
        <f t="shared" si="23"/>
        <v>2035</v>
      </c>
      <c r="B232" s="59">
        <v>4654.3976198511273</v>
      </c>
      <c r="C232" s="60">
        <v>23547350.493233081</v>
      </c>
      <c r="D232" s="55">
        <f t="shared" si="22"/>
        <v>197.66120274077906</v>
      </c>
    </row>
    <row r="233" spans="1:4" x14ac:dyDescent="0.3">
      <c r="A233" s="3">
        <f t="shared" si="23"/>
        <v>2036</v>
      </c>
      <c r="B233" s="59">
        <v>5378.5201576522932</v>
      </c>
      <c r="C233" s="60">
        <v>24203243.830375936</v>
      </c>
      <c r="D233" s="55">
        <f t="shared" si="22"/>
        <v>222.22311171786231</v>
      </c>
    </row>
    <row r="234" spans="1:4" x14ac:dyDescent="0.3">
      <c r="A234" s="3">
        <f t="shared" si="23"/>
        <v>2037</v>
      </c>
      <c r="B234" s="59">
        <v>6594.5363324265909</v>
      </c>
      <c r="C234" s="60">
        <v>24625673.835338339</v>
      </c>
      <c r="D234" s="55">
        <f t="shared" si="22"/>
        <v>267.79110194188058</v>
      </c>
    </row>
    <row r="235" spans="1:4" x14ac:dyDescent="0.3">
      <c r="A235" s="3">
        <f t="shared" si="23"/>
        <v>2038</v>
      </c>
      <c r="B235" s="59">
        <v>8088.5346799658982</v>
      </c>
      <c r="C235" s="60">
        <v>25124627.188721798</v>
      </c>
      <c r="D235" s="55">
        <f t="shared" si="22"/>
        <v>321.9365055333742</v>
      </c>
    </row>
    <row r="236" spans="1:4" x14ac:dyDescent="0.3">
      <c r="A236" s="3">
        <f t="shared" si="23"/>
        <v>2039</v>
      </c>
      <c r="B236" s="59">
        <v>9577.235540490974</v>
      </c>
      <c r="C236" s="60">
        <v>25683188.060902257</v>
      </c>
      <c r="D236" s="55">
        <f t="shared" si="22"/>
        <v>372.89901540963615</v>
      </c>
    </row>
    <row r="237" spans="1:4" x14ac:dyDescent="0.3">
      <c r="A237" s="3">
        <f t="shared" si="23"/>
        <v>2040</v>
      </c>
      <c r="B237" s="59">
        <v>11012.305503776272</v>
      </c>
      <c r="C237" s="60">
        <v>26345703.534135334</v>
      </c>
      <c r="D237" s="55">
        <f t="shared" si="22"/>
        <v>417.99246277511469</v>
      </c>
    </row>
    <row r="238" spans="1:4" x14ac:dyDescent="0.3">
      <c r="A238" s="3">
        <f t="shared" si="23"/>
        <v>2041</v>
      </c>
      <c r="B238" s="59">
        <v>12056.395051854555</v>
      </c>
      <c r="C238" s="60">
        <v>26821098.339097742</v>
      </c>
      <c r="D238" s="55">
        <f t="shared" si="22"/>
        <v>449.51160834005316</v>
      </c>
    </row>
    <row r="239" spans="1:4" x14ac:dyDescent="0.3">
      <c r="A239" s="3">
        <f t="shared" si="23"/>
        <v>2042</v>
      </c>
      <c r="B239" s="59">
        <v>12580.480220632699</v>
      </c>
      <c r="C239" s="60">
        <v>27198497.087218046</v>
      </c>
      <c r="D239" s="55">
        <f t="shared" si="22"/>
        <v>462.54321260070299</v>
      </c>
    </row>
    <row r="240" spans="1:4" x14ac:dyDescent="0.3">
      <c r="A240" s="3">
        <f t="shared" si="23"/>
        <v>2043</v>
      </c>
      <c r="B240" s="59">
        <v>12992.628793113801</v>
      </c>
      <c r="C240" s="60">
        <v>27861007.489473674</v>
      </c>
      <c r="D240" s="55">
        <f t="shared" si="22"/>
        <v>466.33736407495746</v>
      </c>
    </row>
    <row r="241" spans="1:4" x14ac:dyDescent="0.3">
      <c r="B241" s="56"/>
    </row>
    <row r="242" spans="1:4" x14ac:dyDescent="0.3">
      <c r="A242" s="3">
        <f>A213+1</f>
        <v>8</v>
      </c>
      <c r="B242" s="3" t="str">
        <f ca="1">OFFSET(Portfolios!$B$7,A242,0)</f>
        <v>Portfolio8</v>
      </c>
    </row>
    <row r="243" spans="1:4" x14ac:dyDescent="0.3">
      <c r="B243" s="3" t="s">
        <v>273</v>
      </c>
      <c r="C243" s="3" t="s">
        <v>265</v>
      </c>
      <c r="D243" s="3" t="s">
        <v>274</v>
      </c>
    </row>
    <row r="244" spans="1:4" x14ac:dyDescent="0.3">
      <c r="A244" s="3" t="s">
        <v>160</v>
      </c>
      <c r="B244" s="3" t="s">
        <v>267</v>
      </c>
      <c r="C244" s="3" t="s">
        <v>268</v>
      </c>
      <c r="D244" s="3" t="s">
        <v>269</v>
      </c>
    </row>
    <row r="245" spans="1:4" x14ac:dyDescent="0.3">
      <c r="A245" s="3">
        <f t="shared" ref="A245:A247" si="24">A246-1</f>
        <v>2019</v>
      </c>
      <c r="B245" s="9"/>
      <c r="C245" s="9"/>
      <c r="D245" s="9"/>
    </row>
    <row r="246" spans="1:4" x14ac:dyDescent="0.3">
      <c r="A246" s="3">
        <f t="shared" si="24"/>
        <v>2020</v>
      </c>
      <c r="B246" s="9"/>
      <c r="C246" s="9"/>
      <c r="D246" s="9"/>
    </row>
    <row r="247" spans="1:4" x14ac:dyDescent="0.3">
      <c r="A247" s="3">
        <f t="shared" si="24"/>
        <v>2021</v>
      </c>
      <c r="B247" s="9"/>
      <c r="C247" s="9"/>
      <c r="D247" s="9"/>
    </row>
    <row r="248" spans="1:4" x14ac:dyDescent="0.3">
      <c r="A248" s="3">
        <f>A249-1</f>
        <v>2022</v>
      </c>
      <c r="B248" s="9"/>
      <c r="C248" s="9"/>
      <c r="D248" s="9"/>
    </row>
    <row r="249" spans="1:4" x14ac:dyDescent="0.3">
      <c r="A249" s="3">
        <v>2023</v>
      </c>
      <c r="B249" s="10"/>
      <c r="C249" s="10"/>
      <c r="D249" s="10"/>
    </row>
    <row r="250" spans="1:4" x14ac:dyDescent="0.3">
      <c r="A250" s="3">
        <f>A249+1</f>
        <v>2024</v>
      </c>
      <c r="B250" s="59">
        <v>1566.1522210488399</v>
      </c>
      <c r="C250" s="60">
        <v>19544372.481203005</v>
      </c>
      <c r="D250" s="55">
        <f t="shared" ref="D250:D269" si="25">B250*1000000/C250</f>
        <v>80.133154571992648</v>
      </c>
    </row>
    <row r="251" spans="1:4" x14ac:dyDescent="0.3">
      <c r="A251" s="3">
        <f t="shared" ref="A251:A269" si="26">A250+1</f>
        <v>2025</v>
      </c>
      <c r="B251" s="59">
        <v>1648.3863099090518</v>
      </c>
      <c r="C251" s="60">
        <v>19815991.993233081</v>
      </c>
      <c r="D251" s="55">
        <f t="shared" si="25"/>
        <v>83.184647554962453</v>
      </c>
    </row>
    <row r="252" spans="1:4" x14ac:dyDescent="0.3">
      <c r="A252" s="3">
        <f t="shared" si="26"/>
        <v>2026</v>
      </c>
      <c r="B252" s="59">
        <v>1698.7485797052977</v>
      </c>
      <c r="C252" s="60">
        <v>20108363.140601497</v>
      </c>
      <c r="D252" s="55">
        <f t="shared" si="25"/>
        <v>84.479704679457242</v>
      </c>
    </row>
    <row r="253" spans="1:4" x14ac:dyDescent="0.3">
      <c r="A253" s="3">
        <f t="shared" si="26"/>
        <v>2027</v>
      </c>
      <c r="B253" s="59">
        <v>1814.3469148377656</v>
      </c>
      <c r="C253" s="60">
        <v>20370155.246616546</v>
      </c>
      <c r="D253" s="55">
        <f t="shared" si="25"/>
        <v>89.068880078325662</v>
      </c>
    </row>
    <row r="254" spans="1:4" x14ac:dyDescent="0.3">
      <c r="A254" s="3">
        <f t="shared" si="26"/>
        <v>2028</v>
      </c>
      <c r="B254" s="59">
        <v>1818.3326476165334</v>
      </c>
      <c r="C254" s="60">
        <v>20609198.46135338</v>
      </c>
      <c r="D254" s="55">
        <f t="shared" si="25"/>
        <v>88.229178394603409</v>
      </c>
    </row>
    <row r="255" spans="1:4" x14ac:dyDescent="0.3">
      <c r="A255" s="3">
        <f t="shared" si="26"/>
        <v>2029</v>
      </c>
      <c r="B255" s="59">
        <v>2012.2374056990716</v>
      </c>
      <c r="C255" s="60">
        <v>20715596.131578956</v>
      </c>
      <c r="D255" s="55">
        <f t="shared" si="25"/>
        <v>97.136350453927179</v>
      </c>
    </row>
    <row r="256" spans="1:4" x14ac:dyDescent="0.3">
      <c r="A256" s="3">
        <f t="shared" si="26"/>
        <v>2030</v>
      </c>
      <c r="B256" s="59">
        <v>2197.552760948734</v>
      </c>
      <c r="C256" s="60">
        <v>20918587.121804506</v>
      </c>
      <c r="D256" s="55">
        <f t="shared" si="25"/>
        <v>105.0526380272649</v>
      </c>
    </row>
    <row r="257" spans="1:4" x14ac:dyDescent="0.3">
      <c r="A257" s="3">
        <f t="shared" si="26"/>
        <v>2031</v>
      </c>
      <c r="B257" s="59">
        <v>2415.1815918911871</v>
      </c>
      <c r="C257" s="60">
        <v>21292054.572932329</v>
      </c>
      <c r="D257" s="55">
        <f t="shared" si="25"/>
        <v>113.43111974555539</v>
      </c>
    </row>
    <row r="258" spans="1:4" x14ac:dyDescent="0.3">
      <c r="A258" s="3">
        <f t="shared" si="26"/>
        <v>2032</v>
      </c>
      <c r="B258" s="59">
        <v>2973.2892399496764</v>
      </c>
      <c r="C258" s="60">
        <v>21729392.701353382</v>
      </c>
      <c r="D258" s="55">
        <f t="shared" si="25"/>
        <v>136.83259724808093</v>
      </c>
    </row>
    <row r="259" spans="1:4" x14ac:dyDescent="0.3">
      <c r="A259" s="3">
        <f t="shared" si="26"/>
        <v>2033</v>
      </c>
      <c r="B259" s="59">
        <v>3411.7554457870096</v>
      </c>
      <c r="C259" s="60">
        <v>22088813.347368427</v>
      </c>
      <c r="D259" s="55">
        <f t="shared" si="25"/>
        <v>154.45625766010073</v>
      </c>
    </row>
    <row r="260" spans="1:4" x14ac:dyDescent="0.3">
      <c r="A260" s="3">
        <f t="shared" si="26"/>
        <v>2034</v>
      </c>
      <c r="B260" s="59">
        <v>3871.1956377392571</v>
      </c>
      <c r="C260" s="60">
        <v>22560837.659398492</v>
      </c>
      <c r="D260" s="55">
        <f t="shared" si="25"/>
        <v>171.58918016178259</v>
      </c>
    </row>
    <row r="261" spans="1:4" x14ac:dyDescent="0.3">
      <c r="A261" s="3">
        <f t="shared" si="26"/>
        <v>2035</v>
      </c>
      <c r="B261" s="59">
        <v>4379.1056798511281</v>
      </c>
      <c r="C261" s="60">
        <v>23021925.69323308</v>
      </c>
      <c r="D261" s="55">
        <f t="shared" si="25"/>
        <v>190.21456928506618</v>
      </c>
    </row>
    <row r="262" spans="1:4" x14ac:dyDescent="0.3">
      <c r="A262" s="3">
        <f t="shared" si="26"/>
        <v>2036</v>
      </c>
      <c r="B262" s="59">
        <v>5102.3135954393556</v>
      </c>
      <c r="C262" s="60">
        <v>23676379.510375936</v>
      </c>
      <c r="D262" s="55">
        <f t="shared" si="25"/>
        <v>215.50227276950508</v>
      </c>
    </row>
    <row r="263" spans="1:4" x14ac:dyDescent="0.3">
      <c r="A263" s="3">
        <f t="shared" si="26"/>
        <v>2037</v>
      </c>
      <c r="B263" s="59">
        <v>6315.4372340270775</v>
      </c>
      <c r="C263" s="60">
        <v>24100249.035338338</v>
      </c>
      <c r="D263" s="55">
        <f t="shared" si="25"/>
        <v>262.04862965385604</v>
      </c>
    </row>
    <row r="264" spans="1:4" x14ac:dyDescent="0.3">
      <c r="A264" s="3">
        <f t="shared" si="26"/>
        <v>2038</v>
      </c>
      <c r="B264" s="59">
        <v>7807.4366103843822</v>
      </c>
      <c r="C264" s="60">
        <v>24599202.388721798</v>
      </c>
      <c r="D264" s="55">
        <f t="shared" si="25"/>
        <v>317.38576263610577</v>
      </c>
    </row>
    <row r="265" spans="1:4" x14ac:dyDescent="0.3">
      <c r="A265" s="3">
        <f t="shared" si="26"/>
        <v>2039</v>
      </c>
      <c r="B265" s="59">
        <v>9297.9477904909763</v>
      </c>
      <c r="C265" s="60">
        <v>25157763.260902256</v>
      </c>
      <c r="D265" s="55">
        <f t="shared" si="25"/>
        <v>369.5856302511973</v>
      </c>
    </row>
    <row r="266" spans="1:4" x14ac:dyDescent="0.3">
      <c r="A266" s="3">
        <f t="shared" si="26"/>
        <v>2040</v>
      </c>
      <c r="B266" s="59">
        <v>10729.849733776271</v>
      </c>
      <c r="C266" s="60">
        <v>25818839.214135334</v>
      </c>
      <c r="D266" s="55">
        <f t="shared" si="25"/>
        <v>415.58218960912382</v>
      </c>
    </row>
    <row r="267" spans="1:4" x14ac:dyDescent="0.3">
      <c r="A267" s="3">
        <f t="shared" si="26"/>
        <v>2041</v>
      </c>
      <c r="B267" s="59">
        <v>11763.666993484803</v>
      </c>
      <c r="C267" s="60">
        <v>26295673.539097741</v>
      </c>
      <c r="D267" s="55">
        <f t="shared" si="25"/>
        <v>447.36131120558628</v>
      </c>
    </row>
    <row r="268" spans="1:4" x14ac:dyDescent="0.3">
      <c r="A268" s="3">
        <f t="shared" si="26"/>
        <v>2042</v>
      </c>
      <c r="B268" s="59">
        <v>12272.069190632697</v>
      </c>
      <c r="C268" s="60">
        <v>26673072.287218045</v>
      </c>
      <c r="D268" s="55">
        <f t="shared" si="25"/>
        <v>460.09207557666969</v>
      </c>
    </row>
    <row r="269" spans="1:4" x14ac:dyDescent="0.3">
      <c r="A269" s="3">
        <f t="shared" si="26"/>
        <v>2043</v>
      </c>
      <c r="B269" s="59">
        <v>12684.559690890472</v>
      </c>
      <c r="C269" s="60">
        <v>27335582.689473674</v>
      </c>
      <c r="D269" s="55">
        <f t="shared" si="25"/>
        <v>464.03107023487797</v>
      </c>
    </row>
    <row r="270" spans="1:4" x14ac:dyDescent="0.3">
      <c r="B270" s="56"/>
    </row>
    <row r="271" spans="1:4" x14ac:dyDescent="0.3">
      <c r="A271" s="3">
        <f>A242+1</f>
        <v>9</v>
      </c>
      <c r="B271" s="3" t="str">
        <f ca="1">OFFSET(Portfolios!$B$7,A271,0)</f>
        <v>Portfolio9</v>
      </c>
    </row>
    <row r="272" spans="1:4" x14ac:dyDescent="0.3">
      <c r="B272" s="3" t="s">
        <v>273</v>
      </c>
      <c r="C272" s="3" t="s">
        <v>265</v>
      </c>
      <c r="D272" s="3" t="s">
        <v>274</v>
      </c>
    </row>
    <row r="273" spans="1:4" x14ac:dyDescent="0.3">
      <c r="A273" s="3" t="s">
        <v>160</v>
      </c>
      <c r="B273" s="3" t="s">
        <v>267</v>
      </c>
      <c r="C273" s="3" t="s">
        <v>268</v>
      </c>
      <c r="D273" s="3" t="s">
        <v>269</v>
      </c>
    </row>
    <row r="274" spans="1:4" x14ac:dyDescent="0.3">
      <c r="A274" s="3">
        <f t="shared" ref="A274:A276" si="27">A275-1</f>
        <v>2019</v>
      </c>
      <c r="B274" s="9"/>
      <c r="C274" s="9"/>
      <c r="D274" s="9"/>
    </row>
    <row r="275" spans="1:4" x14ac:dyDescent="0.3">
      <c r="A275" s="3">
        <f t="shared" si="27"/>
        <v>2020</v>
      </c>
      <c r="B275" s="9"/>
      <c r="C275" s="9"/>
      <c r="D275" s="9"/>
    </row>
    <row r="276" spans="1:4" x14ac:dyDescent="0.3">
      <c r="A276" s="3">
        <f t="shared" si="27"/>
        <v>2021</v>
      </c>
      <c r="B276" s="9"/>
      <c r="C276" s="9"/>
      <c r="D276" s="9"/>
    </row>
    <row r="277" spans="1:4" x14ac:dyDescent="0.3">
      <c r="A277" s="3">
        <f>A278-1</f>
        <v>2022</v>
      </c>
      <c r="B277" s="9"/>
      <c r="C277" s="9"/>
      <c r="D277" s="9"/>
    </row>
    <row r="278" spans="1:4" x14ac:dyDescent="0.3">
      <c r="A278" s="3">
        <v>2023</v>
      </c>
      <c r="B278" s="10"/>
      <c r="C278" s="10"/>
      <c r="D278" s="10"/>
    </row>
    <row r="279" spans="1:4" x14ac:dyDescent="0.3">
      <c r="A279" s="3">
        <f>A278+1</f>
        <v>2024</v>
      </c>
      <c r="B279" s="59">
        <v>1566.1522210488399</v>
      </c>
      <c r="C279" s="60">
        <v>19544372.481203005</v>
      </c>
      <c r="D279" s="55">
        <f t="shared" ref="D279:D298" si="28">B279*1000000/C279</f>
        <v>80.133154571992648</v>
      </c>
    </row>
    <row r="280" spans="1:4" x14ac:dyDescent="0.3">
      <c r="A280" s="3">
        <f t="shared" ref="A280:A298" si="29">A279+1</f>
        <v>2025</v>
      </c>
      <c r="B280" s="59">
        <v>1648.3863099090518</v>
      </c>
      <c r="C280" s="60">
        <v>19815991.993233081</v>
      </c>
      <c r="D280" s="55">
        <f t="shared" si="28"/>
        <v>83.184647554962453</v>
      </c>
    </row>
    <row r="281" spans="1:4" x14ac:dyDescent="0.3">
      <c r="A281" s="3">
        <f t="shared" si="29"/>
        <v>2026</v>
      </c>
      <c r="B281" s="59">
        <v>1629.3121854510496</v>
      </c>
      <c r="C281" s="60">
        <v>20213483.140601497</v>
      </c>
      <c r="D281" s="55">
        <f t="shared" si="28"/>
        <v>80.605216533827218</v>
      </c>
    </row>
    <row r="282" spans="1:4" x14ac:dyDescent="0.3">
      <c r="A282" s="3">
        <f t="shared" si="29"/>
        <v>2027</v>
      </c>
      <c r="B282" s="59">
        <v>1704.6140348377653</v>
      </c>
      <c r="C282" s="60">
        <v>20580395.246616546</v>
      </c>
      <c r="D282" s="55">
        <f t="shared" si="28"/>
        <v>82.827079577978793</v>
      </c>
    </row>
    <row r="283" spans="1:4" x14ac:dyDescent="0.3">
      <c r="A283" s="3">
        <f t="shared" si="29"/>
        <v>2028</v>
      </c>
      <c r="B283" s="59">
        <v>1684.4930221271318</v>
      </c>
      <c r="C283" s="60">
        <v>20925422.46135338</v>
      </c>
      <c r="D283" s="55">
        <f t="shared" si="28"/>
        <v>80.499833407816652</v>
      </c>
    </row>
    <row r="284" spans="1:4" x14ac:dyDescent="0.3">
      <c r="A284" s="3">
        <f t="shared" si="29"/>
        <v>2029</v>
      </c>
      <c r="B284" s="59">
        <v>1766.1090856990713</v>
      </c>
      <c r="C284" s="60">
        <v>21136076.131578956</v>
      </c>
      <c r="D284" s="55">
        <f t="shared" si="28"/>
        <v>83.558985816689315</v>
      </c>
    </row>
    <row r="285" spans="1:4" x14ac:dyDescent="0.3">
      <c r="A285" s="3">
        <f t="shared" si="29"/>
        <v>2030</v>
      </c>
      <c r="B285" s="59">
        <v>1877.4595209487338</v>
      </c>
      <c r="C285" s="60">
        <v>21444011.921804506</v>
      </c>
      <c r="D285" s="55">
        <f t="shared" si="28"/>
        <v>87.551691716777697</v>
      </c>
    </row>
    <row r="286" spans="1:4" x14ac:dyDescent="0.3">
      <c r="A286" s="3">
        <f t="shared" si="29"/>
        <v>2031</v>
      </c>
      <c r="B286" s="59">
        <v>2550.1224718911872</v>
      </c>
      <c r="C286" s="60">
        <v>21817479.37293233</v>
      </c>
      <c r="D286" s="55">
        <f t="shared" si="28"/>
        <v>116.88437643511537</v>
      </c>
    </row>
    <row r="287" spans="1:4" x14ac:dyDescent="0.3">
      <c r="A287" s="3">
        <f t="shared" si="29"/>
        <v>2032</v>
      </c>
      <c r="B287" s="59">
        <v>3248.6522599496761</v>
      </c>
      <c r="C287" s="60">
        <v>22256257.021353383</v>
      </c>
      <c r="D287" s="55">
        <f t="shared" si="28"/>
        <v>145.96579545396213</v>
      </c>
    </row>
    <row r="288" spans="1:4" x14ac:dyDescent="0.3">
      <c r="A288" s="3">
        <f t="shared" si="29"/>
        <v>2033</v>
      </c>
      <c r="B288" s="59">
        <v>3688.2019357870099</v>
      </c>
      <c r="C288" s="60">
        <v>22614238.147368427</v>
      </c>
      <c r="D288" s="55">
        <f t="shared" si="28"/>
        <v>163.09202687936661</v>
      </c>
    </row>
    <row r="289" spans="1:4" x14ac:dyDescent="0.3">
      <c r="A289" s="3">
        <f t="shared" si="29"/>
        <v>2034</v>
      </c>
      <c r="B289" s="59">
        <v>4147.8392181996478</v>
      </c>
      <c r="C289" s="60">
        <v>23086262.459398493</v>
      </c>
      <c r="D289" s="55">
        <f t="shared" si="28"/>
        <v>179.66698704454211</v>
      </c>
    </row>
    <row r="290" spans="1:4" x14ac:dyDescent="0.3">
      <c r="A290" s="3">
        <f t="shared" si="29"/>
        <v>2035</v>
      </c>
      <c r="B290" s="59">
        <v>4654.3976198511273</v>
      </c>
      <c r="C290" s="60">
        <v>23547350.493233081</v>
      </c>
      <c r="D290" s="55">
        <f t="shared" si="28"/>
        <v>197.66120274077906</v>
      </c>
    </row>
    <row r="291" spans="1:4" x14ac:dyDescent="0.3">
      <c r="A291" s="3">
        <f t="shared" si="29"/>
        <v>2036</v>
      </c>
      <c r="B291" s="59">
        <v>5378.5201576522932</v>
      </c>
      <c r="C291" s="60">
        <v>24203243.830375936</v>
      </c>
      <c r="D291" s="55">
        <f t="shared" si="28"/>
        <v>222.22311171786231</v>
      </c>
    </row>
    <row r="292" spans="1:4" x14ac:dyDescent="0.3">
      <c r="A292" s="3">
        <f t="shared" si="29"/>
        <v>2037</v>
      </c>
      <c r="B292" s="59">
        <v>6594.5363324265909</v>
      </c>
      <c r="C292" s="60">
        <v>24625673.835338339</v>
      </c>
      <c r="D292" s="55">
        <f t="shared" si="28"/>
        <v>267.79110194188058</v>
      </c>
    </row>
    <row r="293" spans="1:4" x14ac:dyDescent="0.3">
      <c r="A293" s="3">
        <f t="shared" si="29"/>
        <v>2038</v>
      </c>
      <c r="B293" s="59">
        <v>8088.5346799658982</v>
      </c>
      <c r="C293" s="60">
        <v>25124627.188721798</v>
      </c>
      <c r="D293" s="55">
        <f t="shared" si="28"/>
        <v>321.9365055333742</v>
      </c>
    </row>
    <row r="294" spans="1:4" x14ac:dyDescent="0.3">
      <c r="A294" s="3">
        <f t="shared" si="29"/>
        <v>2039</v>
      </c>
      <c r="B294" s="59">
        <v>9577.235540490974</v>
      </c>
      <c r="C294" s="60">
        <v>25683188.060902257</v>
      </c>
      <c r="D294" s="55">
        <f t="shared" si="28"/>
        <v>372.89901540963615</v>
      </c>
    </row>
    <row r="295" spans="1:4" x14ac:dyDescent="0.3">
      <c r="A295" s="3">
        <f t="shared" si="29"/>
        <v>2040</v>
      </c>
      <c r="B295" s="59">
        <v>11012.305503776272</v>
      </c>
      <c r="C295" s="60">
        <v>26345703.534135334</v>
      </c>
      <c r="D295" s="55">
        <f t="shared" si="28"/>
        <v>417.99246277511469</v>
      </c>
    </row>
    <row r="296" spans="1:4" x14ac:dyDescent="0.3">
      <c r="A296" s="3">
        <f t="shared" si="29"/>
        <v>2041</v>
      </c>
      <c r="B296" s="59">
        <v>12056.395051854555</v>
      </c>
      <c r="C296" s="60">
        <v>26821098.339097742</v>
      </c>
      <c r="D296" s="55">
        <f t="shared" si="28"/>
        <v>449.51160834005316</v>
      </c>
    </row>
    <row r="297" spans="1:4" x14ac:dyDescent="0.3">
      <c r="A297" s="3">
        <f t="shared" si="29"/>
        <v>2042</v>
      </c>
      <c r="B297" s="59">
        <v>12580.480220632699</v>
      </c>
      <c r="C297" s="60">
        <v>27198497.087218046</v>
      </c>
      <c r="D297" s="55">
        <f t="shared" si="28"/>
        <v>462.54321260070299</v>
      </c>
    </row>
    <row r="298" spans="1:4" x14ac:dyDescent="0.3">
      <c r="A298" s="3">
        <f t="shared" si="29"/>
        <v>2043</v>
      </c>
      <c r="B298" s="59">
        <v>12992.628793113801</v>
      </c>
      <c r="C298" s="60">
        <v>27861007.489473674</v>
      </c>
      <c r="D298" s="55">
        <f t="shared" si="28"/>
        <v>466.33736407495746</v>
      </c>
    </row>
    <row r="299" spans="1:4" x14ac:dyDescent="0.3">
      <c r="B299" s="56"/>
    </row>
    <row r="300" spans="1:4" x14ac:dyDescent="0.3">
      <c r="A300" s="3">
        <f>A271+1</f>
        <v>10</v>
      </c>
      <c r="B300" s="3" t="str">
        <f ca="1">OFFSET(Portfolios!$B$7,A300,0)</f>
        <v>Portfolio10</v>
      </c>
    </row>
    <row r="301" spans="1:4" x14ac:dyDescent="0.3">
      <c r="B301" s="3" t="s">
        <v>273</v>
      </c>
      <c r="C301" s="3" t="s">
        <v>265</v>
      </c>
      <c r="D301" s="3" t="s">
        <v>274</v>
      </c>
    </row>
    <row r="302" spans="1:4" x14ac:dyDescent="0.3">
      <c r="A302" s="3" t="s">
        <v>160</v>
      </c>
      <c r="B302" s="3" t="s">
        <v>267</v>
      </c>
      <c r="C302" s="3" t="s">
        <v>268</v>
      </c>
      <c r="D302" s="3" t="s">
        <v>269</v>
      </c>
    </row>
    <row r="303" spans="1:4" x14ac:dyDescent="0.3">
      <c r="A303" s="3">
        <f t="shared" ref="A303:A305" si="30">A304-1</f>
        <v>2019</v>
      </c>
      <c r="B303" s="9"/>
      <c r="C303" s="9"/>
      <c r="D303" s="9"/>
    </row>
    <row r="304" spans="1:4" x14ac:dyDescent="0.3">
      <c r="A304" s="3">
        <f t="shared" si="30"/>
        <v>2020</v>
      </c>
      <c r="B304" s="9"/>
      <c r="C304" s="9"/>
      <c r="D304" s="9"/>
    </row>
    <row r="305" spans="1:4" x14ac:dyDescent="0.3">
      <c r="A305" s="3">
        <f t="shared" si="30"/>
        <v>2021</v>
      </c>
      <c r="B305" s="9"/>
      <c r="C305" s="9"/>
      <c r="D305" s="9"/>
    </row>
    <row r="306" spans="1:4" x14ac:dyDescent="0.3">
      <c r="A306" s="3">
        <f>A307-1</f>
        <v>2022</v>
      </c>
      <c r="B306" s="9"/>
      <c r="C306" s="9"/>
      <c r="D306" s="9"/>
    </row>
    <row r="307" spans="1:4" x14ac:dyDescent="0.3">
      <c r="A307" s="3">
        <v>2023</v>
      </c>
      <c r="B307" s="10"/>
      <c r="C307" s="10"/>
      <c r="D307" s="10"/>
    </row>
    <row r="308" spans="1:4" x14ac:dyDescent="0.3">
      <c r="A308" s="3">
        <f>A307+1</f>
        <v>2024</v>
      </c>
      <c r="B308" s="59">
        <v>1566.1522210488399</v>
      </c>
      <c r="C308" s="60">
        <v>19544372.481203005</v>
      </c>
      <c r="D308" s="55">
        <f t="shared" ref="D308:D327" si="31">B308*1000000/C308</f>
        <v>80.133154571992648</v>
      </c>
    </row>
    <row r="309" spans="1:4" x14ac:dyDescent="0.3">
      <c r="A309" s="3">
        <f t="shared" ref="A309:A327" si="32">A308+1</f>
        <v>2025</v>
      </c>
      <c r="B309" s="59">
        <v>1648.3834640027817</v>
      </c>
      <c r="C309" s="60">
        <v>19815991.993233081</v>
      </c>
      <c r="D309" s="55">
        <f t="shared" si="31"/>
        <v>83.184503938318329</v>
      </c>
    </row>
    <row r="310" spans="1:4" x14ac:dyDescent="0.3">
      <c r="A310" s="3">
        <f t="shared" si="32"/>
        <v>2026</v>
      </c>
      <c r="B310" s="59">
        <v>1625.481727595117</v>
      </c>
      <c r="C310" s="60">
        <v>20213483.140601497</v>
      </c>
      <c r="D310" s="55">
        <f t="shared" si="31"/>
        <v>80.415716395266813</v>
      </c>
    </row>
    <row r="311" spans="1:4" x14ac:dyDescent="0.3">
      <c r="A311" s="3">
        <f t="shared" si="32"/>
        <v>2027</v>
      </c>
      <c r="B311" s="59">
        <v>1702.3069948377656</v>
      </c>
      <c r="C311" s="60">
        <v>20580395.246616546</v>
      </c>
      <c r="D311" s="55">
        <f t="shared" si="31"/>
        <v>82.714980661881512</v>
      </c>
    </row>
    <row r="312" spans="1:4" x14ac:dyDescent="0.3">
      <c r="A312" s="3">
        <f t="shared" si="32"/>
        <v>2028</v>
      </c>
      <c r="B312" s="59">
        <v>1680.1385086655812</v>
      </c>
      <c r="C312" s="60">
        <v>20925422.46135338</v>
      </c>
      <c r="D312" s="55">
        <f t="shared" si="31"/>
        <v>80.291736607401134</v>
      </c>
    </row>
    <row r="313" spans="1:4" x14ac:dyDescent="0.3">
      <c r="A313" s="3">
        <f t="shared" si="32"/>
        <v>2029</v>
      </c>
      <c r="B313" s="59">
        <v>1761.9337394534414</v>
      </c>
      <c r="C313" s="60">
        <v>21136076.131578956</v>
      </c>
      <c r="D313" s="55">
        <f t="shared" si="31"/>
        <v>83.361439866360726</v>
      </c>
    </row>
    <row r="314" spans="1:4" x14ac:dyDescent="0.3">
      <c r="A314" s="3">
        <f t="shared" si="32"/>
        <v>2030</v>
      </c>
      <c r="B314" s="59">
        <v>1883.6509509487339</v>
      </c>
      <c r="C314" s="60">
        <v>21444011.921804506</v>
      </c>
      <c r="D314" s="55">
        <f t="shared" si="31"/>
        <v>87.840417073887977</v>
      </c>
    </row>
    <row r="315" spans="1:4" x14ac:dyDescent="0.3">
      <c r="A315" s="3">
        <f t="shared" si="32"/>
        <v>2031</v>
      </c>
      <c r="B315" s="59">
        <v>2573.2269560726618</v>
      </c>
      <c r="C315" s="60">
        <v>21817479.37293233</v>
      </c>
      <c r="D315" s="55">
        <f t="shared" si="31"/>
        <v>117.94336605470171</v>
      </c>
    </row>
    <row r="316" spans="1:4" x14ac:dyDescent="0.3">
      <c r="A316" s="3">
        <f t="shared" si="32"/>
        <v>2032</v>
      </c>
      <c r="B316" s="59">
        <v>3274.2020578247279</v>
      </c>
      <c r="C316" s="60">
        <v>22256257.021353383</v>
      </c>
      <c r="D316" s="55">
        <f t="shared" si="31"/>
        <v>147.1137781471229</v>
      </c>
    </row>
    <row r="317" spans="1:4" x14ac:dyDescent="0.3">
      <c r="A317" s="3">
        <f t="shared" si="32"/>
        <v>2033</v>
      </c>
      <c r="B317" s="59">
        <v>3713.0549168473453</v>
      </c>
      <c r="C317" s="60">
        <v>22614238.147368427</v>
      </c>
      <c r="D317" s="55">
        <f t="shared" si="31"/>
        <v>164.19102393150601</v>
      </c>
    </row>
    <row r="318" spans="1:4" x14ac:dyDescent="0.3">
      <c r="A318" s="3">
        <f t="shared" si="32"/>
        <v>2034</v>
      </c>
      <c r="B318" s="59">
        <v>4172.2961081996473</v>
      </c>
      <c r="C318" s="60">
        <v>23086262.459398493</v>
      </c>
      <c r="D318" s="55">
        <f t="shared" si="31"/>
        <v>180.72635687727322</v>
      </c>
    </row>
    <row r="319" spans="1:4" x14ac:dyDescent="0.3">
      <c r="A319" s="3">
        <f t="shared" si="32"/>
        <v>2035</v>
      </c>
      <c r="B319" s="59">
        <v>4678.9976212146139</v>
      </c>
      <c r="C319" s="60">
        <v>23547350.493233081</v>
      </c>
      <c r="D319" s="55">
        <f t="shared" si="31"/>
        <v>198.70590632093581</v>
      </c>
    </row>
    <row r="320" spans="1:4" x14ac:dyDescent="0.3">
      <c r="A320" s="3">
        <f t="shared" si="32"/>
        <v>2036</v>
      </c>
      <c r="B320" s="59">
        <v>5404.1010498652304</v>
      </c>
      <c r="C320" s="60">
        <v>24203243.830375936</v>
      </c>
      <c r="D320" s="55">
        <f t="shared" si="31"/>
        <v>223.28003170727433</v>
      </c>
    </row>
    <row r="321" spans="1:4" x14ac:dyDescent="0.3">
      <c r="A321" s="3">
        <f t="shared" si="32"/>
        <v>2037</v>
      </c>
      <c r="B321" s="59">
        <v>6619.1483108261027</v>
      </c>
      <c r="C321" s="60">
        <v>24625673.835338339</v>
      </c>
      <c r="D321" s="55">
        <f t="shared" si="31"/>
        <v>268.79054579726835</v>
      </c>
    </row>
    <row r="322" spans="1:4" x14ac:dyDescent="0.3">
      <c r="A322" s="3">
        <f t="shared" si="32"/>
        <v>2038</v>
      </c>
      <c r="B322" s="59">
        <v>8112.5971199658979</v>
      </c>
      <c r="C322" s="60">
        <v>25124627.188721798</v>
      </c>
      <c r="D322" s="55">
        <f t="shared" si="31"/>
        <v>322.89422879904714</v>
      </c>
    </row>
    <row r="323" spans="1:4" x14ac:dyDescent="0.3">
      <c r="A323" s="3">
        <f t="shared" si="32"/>
        <v>2039</v>
      </c>
      <c r="B323" s="59">
        <v>9601.624707318897</v>
      </c>
      <c r="C323" s="60">
        <v>25683188.060902257</v>
      </c>
      <c r="D323" s="55">
        <f t="shared" si="31"/>
        <v>373.8486314296602</v>
      </c>
    </row>
    <row r="324" spans="1:4" x14ac:dyDescent="0.3">
      <c r="A324" s="3">
        <f t="shared" si="32"/>
        <v>2040</v>
      </c>
      <c r="B324" s="59">
        <v>11036.367611819123</v>
      </c>
      <c r="C324" s="60">
        <v>26345703.534135334</v>
      </c>
      <c r="D324" s="55">
        <f t="shared" si="31"/>
        <v>418.90578467641359</v>
      </c>
    </row>
    <row r="325" spans="1:4" x14ac:dyDescent="0.3">
      <c r="A325" s="3">
        <f t="shared" si="32"/>
        <v>2041</v>
      </c>
      <c r="B325" s="59">
        <v>12088.425031854555</v>
      </c>
      <c r="C325" s="60">
        <v>26821098.339097742</v>
      </c>
      <c r="D325" s="55">
        <f t="shared" si="31"/>
        <v>450.70581670523819</v>
      </c>
    </row>
    <row r="326" spans="1:4" x14ac:dyDescent="0.3">
      <c r="A326" s="3">
        <f t="shared" si="32"/>
        <v>2042</v>
      </c>
      <c r="B326" s="59">
        <v>12620.068788234632</v>
      </c>
      <c r="C326" s="60">
        <v>27198497.087218046</v>
      </c>
      <c r="D326" s="55">
        <f t="shared" si="31"/>
        <v>463.99875506964844</v>
      </c>
    </row>
    <row r="327" spans="1:4" x14ac:dyDescent="0.3">
      <c r="A327" s="3">
        <f t="shared" si="32"/>
        <v>2043</v>
      </c>
      <c r="B327" s="59">
        <v>13030.512113113802</v>
      </c>
      <c r="C327" s="60">
        <v>27861007.489473674</v>
      </c>
      <c r="D327" s="55">
        <f t="shared" si="31"/>
        <v>467.69708949100044</v>
      </c>
    </row>
    <row r="328" spans="1:4" x14ac:dyDescent="0.3">
      <c r="B328" s="56"/>
    </row>
    <row r="329" spans="1:4" x14ac:dyDescent="0.3">
      <c r="A329" s="3">
        <f>A300+1</f>
        <v>11</v>
      </c>
      <c r="B329" s="3" t="str">
        <f ca="1">OFFSET(Portfolios!$B$7,A329,0)</f>
        <v>Portfolio11</v>
      </c>
    </row>
    <row r="330" spans="1:4" x14ac:dyDescent="0.3">
      <c r="B330" s="3" t="s">
        <v>273</v>
      </c>
      <c r="C330" s="3" t="s">
        <v>265</v>
      </c>
      <c r="D330" s="3" t="s">
        <v>274</v>
      </c>
    </row>
    <row r="331" spans="1:4" x14ac:dyDescent="0.3">
      <c r="A331" s="3" t="s">
        <v>160</v>
      </c>
      <c r="B331" s="3" t="s">
        <v>267</v>
      </c>
      <c r="C331" s="3" t="s">
        <v>268</v>
      </c>
      <c r="D331" s="3" t="s">
        <v>269</v>
      </c>
    </row>
    <row r="332" spans="1:4" x14ac:dyDescent="0.3">
      <c r="A332" s="3">
        <f t="shared" ref="A332:A334" si="33">A333-1</f>
        <v>2019</v>
      </c>
      <c r="B332" s="9"/>
      <c r="C332" s="9"/>
      <c r="D332" s="9"/>
    </row>
    <row r="333" spans="1:4" x14ac:dyDescent="0.3">
      <c r="A333" s="3">
        <f t="shared" si="33"/>
        <v>2020</v>
      </c>
      <c r="B333" s="9"/>
      <c r="C333" s="9"/>
      <c r="D333" s="9"/>
    </row>
    <row r="334" spans="1:4" x14ac:dyDescent="0.3">
      <c r="A334" s="3">
        <f t="shared" si="33"/>
        <v>2021</v>
      </c>
      <c r="B334" s="9"/>
      <c r="C334" s="9"/>
      <c r="D334" s="9"/>
    </row>
    <row r="335" spans="1:4" x14ac:dyDescent="0.3">
      <c r="A335" s="3">
        <f>A336-1</f>
        <v>2022</v>
      </c>
      <c r="B335" s="9"/>
      <c r="C335" s="9"/>
      <c r="D335" s="9"/>
    </row>
    <row r="336" spans="1:4" x14ac:dyDescent="0.3">
      <c r="A336" s="3">
        <v>2023</v>
      </c>
      <c r="B336" s="10"/>
      <c r="C336" s="10"/>
      <c r="D336" s="10"/>
    </row>
    <row r="337" spans="1:4" x14ac:dyDescent="0.3">
      <c r="A337" s="3">
        <f>A336+1</f>
        <v>2024</v>
      </c>
      <c r="B337" s="59">
        <v>1566.1522210488399</v>
      </c>
      <c r="C337" s="60">
        <v>19544372.481203005</v>
      </c>
      <c r="D337" s="55">
        <f t="shared" ref="D337:D356" si="34">B337*1000000/C337</f>
        <v>80.133154571992648</v>
      </c>
    </row>
    <row r="338" spans="1:4" x14ac:dyDescent="0.3">
      <c r="A338" s="3">
        <f t="shared" ref="A338:A356" si="35">A337+1</f>
        <v>2025</v>
      </c>
      <c r="B338" s="59">
        <v>1648.3834640027817</v>
      </c>
      <c r="C338" s="60">
        <v>19815991.993233081</v>
      </c>
      <c r="D338" s="55">
        <f t="shared" si="34"/>
        <v>83.184503938318329</v>
      </c>
    </row>
    <row r="339" spans="1:4" x14ac:dyDescent="0.3">
      <c r="A339" s="3">
        <f t="shared" si="35"/>
        <v>2026</v>
      </c>
      <c r="B339" s="59">
        <v>1617.9889452225584</v>
      </c>
      <c r="C339" s="60">
        <v>20213483.140601497</v>
      </c>
      <c r="D339" s="55">
        <f t="shared" si="34"/>
        <v>80.045033998747613</v>
      </c>
    </row>
    <row r="340" spans="1:4" x14ac:dyDescent="0.3">
      <c r="A340" s="3">
        <f t="shared" si="35"/>
        <v>2027</v>
      </c>
      <c r="B340" s="59">
        <v>1692.0401822100982</v>
      </c>
      <c r="C340" s="60">
        <v>20580395.246616546</v>
      </c>
      <c r="D340" s="55">
        <f t="shared" si="34"/>
        <v>82.216116937223191</v>
      </c>
    </row>
    <row r="341" spans="1:4" x14ac:dyDescent="0.3">
      <c r="A341" s="3">
        <f t="shared" si="35"/>
        <v>2028</v>
      </c>
      <c r="B341" s="59">
        <v>1662.2416222061947</v>
      </c>
      <c r="C341" s="60">
        <v>20925422.46135338</v>
      </c>
      <c r="D341" s="55">
        <f t="shared" si="34"/>
        <v>79.436466588722183</v>
      </c>
    </row>
    <row r="342" spans="1:4" x14ac:dyDescent="0.3">
      <c r="A342" s="3">
        <f t="shared" si="35"/>
        <v>2029</v>
      </c>
      <c r="B342" s="59">
        <v>1735.6136594534414</v>
      </c>
      <c r="C342" s="60">
        <v>21136076.131578956</v>
      </c>
      <c r="D342" s="55">
        <f t="shared" si="34"/>
        <v>82.116171830981358</v>
      </c>
    </row>
    <row r="343" spans="1:4" x14ac:dyDescent="0.3">
      <c r="A343" s="3">
        <f t="shared" si="35"/>
        <v>2030</v>
      </c>
      <c r="B343" s="59">
        <v>1897.2685609487339</v>
      </c>
      <c r="C343" s="60">
        <v>21444011.921804506</v>
      </c>
      <c r="D343" s="55">
        <f t="shared" si="34"/>
        <v>88.475447965013032</v>
      </c>
    </row>
    <row r="344" spans="1:4" x14ac:dyDescent="0.3">
      <c r="A344" s="3">
        <f t="shared" si="35"/>
        <v>2031</v>
      </c>
      <c r="B344" s="59">
        <v>2638.4895718911871</v>
      </c>
      <c r="C344" s="60">
        <v>21817479.37293233</v>
      </c>
      <c r="D344" s="55">
        <f t="shared" si="34"/>
        <v>120.93466558582412</v>
      </c>
    </row>
    <row r="345" spans="1:4" x14ac:dyDescent="0.3">
      <c r="A345" s="3">
        <f t="shared" si="35"/>
        <v>2032</v>
      </c>
      <c r="B345" s="59">
        <v>3346.1599620746247</v>
      </c>
      <c r="C345" s="60">
        <v>22256257.021353383</v>
      </c>
      <c r="D345" s="55">
        <f t="shared" si="34"/>
        <v>150.34693204990438</v>
      </c>
    </row>
    <row r="346" spans="1:4" x14ac:dyDescent="0.3">
      <c r="A346" s="3">
        <f t="shared" si="35"/>
        <v>2033</v>
      </c>
      <c r="B346" s="59">
        <v>3785.8313968473458</v>
      </c>
      <c r="C346" s="60">
        <v>22614238.147368427</v>
      </c>
      <c r="D346" s="55">
        <f t="shared" si="34"/>
        <v>167.40919469302995</v>
      </c>
    </row>
    <row r="347" spans="1:4" x14ac:dyDescent="0.3">
      <c r="A347" s="3">
        <f t="shared" si="35"/>
        <v>2034</v>
      </c>
      <c r="B347" s="59">
        <v>4245.7509586600381</v>
      </c>
      <c r="C347" s="60">
        <v>23086262.459398493</v>
      </c>
      <c r="D347" s="55">
        <f t="shared" si="34"/>
        <v>183.90811271971739</v>
      </c>
    </row>
    <row r="348" spans="1:4" x14ac:dyDescent="0.3">
      <c r="A348" s="3">
        <f t="shared" si="35"/>
        <v>2035</v>
      </c>
      <c r="B348" s="59">
        <v>4751.5268298511273</v>
      </c>
      <c r="C348" s="60">
        <v>23547350.493233081</v>
      </c>
      <c r="D348" s="55">
        <f t="shared" si="34"/>
        <v>201.78604939934101</v>
      </c>
    </row>
    <row r="349" spans="1:4" x14ac:dyDescent="0.3">
      <c r="A349" s="3">
        <f t="shared" si="35"/>
        <v>2036</v>
      </c>
      <c r="B349" s="59">
        <v>5498.8406576522921</v>
      </c>
      <c r="C349" s="60">
        <v>24203243.830375936</v>
      </c>
      <c r="D349" s="55">
        <f t="shared" si="34"/>
        <v>227.19436684561475</v>
      </c>
    </row>
    <row r="350" spans="1:4" x14ac:dyDescent="0.3">
      <c r="A350" s="3">
        <f t="shared" si="35"/>
        <v>2037</v>
      </c>
      <c r="B350" s="59">
        <v>6711.9887124265906</v>
      </c>
      <c r="C350" s="60">
        <v>24625673.835338339</v>
      </c>
      <c r="D350" s="55">
        <f t="shared" si="34"/>
        <v>272.5606112265952</v>
      </c>
    </row>
    <row r="351" spans="1:4" x14ac:dyDescent="0.3">
      <c r="A351" s="3">
        <f t="shared" si="35"/>
        <v>2038</v>
      </c>
      <c r="B351" s="59">
        <v>8191.8635591289285</v>
      </c>
      <c r="C351" s="60">
        <v>25124627.188721798</v>
      </c>
      <c r="D351" s="55">
        <f t="shared" si="34"/>
        <v>326.04915876348508</v>
      </c>
    </row>
    <row r="352" spans="1:4" x14ac:dyDescent="0.3">
      <c r="A352" s="3">
        <f t="shared" si="35"/>
        <v>2039</v>
      </c>
      <c r="B352" s="59">
        <v>9673.6734673188967</v>
      </c>
      <c r="C352" s="60">
        <v>25683188.060902257</v>
      </c>
      <c r="D352" s="55">
        <f t="shared" si="34"/>
        <v>376.65392023684223</v>
      </c>
    </row>
    <row r="353" spans="1:4" x14ac:dyDescent="0.3">
      <c r="A353" s="3">
        <f t="shared" si="35"/>
        <v>2040</v>
      </c>
      <c r="B353" s="59">
        <v>11108.150331819124</v>
      </c>
      <c r="C353" s="60">
        <v>26345703.534135334</v>
      </c>
      <c r="D353" s="55">
        <f t="shared" si="34"/>
        <v>421.63043083767451</v>
      </c>
    </row>
    <row r="354" spans="1:4" x14ac:dyDescent="0.3">
      <c r="A354" s="3">
        <f t="shared" si="35"/>
        <v>2041</v>
      </c>
      <c r="B354" s="59">
        <v>12181.794190224309</v>
      </c>
      <c r="C354" s="60">
        <v>26821098.339097742</v>
      </c>
      <c r="D354" s="55">
        <f t="shared" si="34"/>
        <v>454.18699995841047</v>
      </c>
    </row>
    <row r="355" spans="1:4" x14ac:dyDescent="0.3">
      <c r="A355" s="3">
        <f t="shared" si="35"/>
        <v>2042</v>
      </c>
      <c r="B355" s="59">
        <v>12739.626270632698</v>
      </c>
      <c r="C355" s="60">
        <v>27198497.087218046</v>
      </c>
      <c r="D355" s="55">
        <f t="shared" si="34"/>
        <v>468.39449362882976</v>
      </c>
    </row>
    <row r="356" spans="1:4" x14ac:dyDescent="0.3">
      <c r="A356" s="3">
        <f t="shared" si="35"/>
        <v>2043</v>
      </c>
      <c r="B356" s="59">
        <v>13148.104810890474</v>
      </c>
      <c r="C356" s="60">
        <v>27861007.489473674</v>
      </c>
      <c r="D356" s="55">
        <f t="shared" si="34"/>
        <v>471.9177802833596</v>
      </c>
    </row>
    <row r="357" spans="1:4" x14ac:dyDescent="0.3">
      <c r="B357" s="56"/>
    </row>
    <row r="358" spans="1:4" x14ac:dyDescent="0.3">
      <c r="A358" s="3">
        <f>A329+1</f>
        <v>12</v>
      </c>
      <c r="B358" s="3" t="str">
        <f ca="1">OFFSET(Portfolios!$B$7,A358,0)</f>
        <v>Portfolio12</v>
      </c>
    </row>
    <row r="359" spans="1:4" x14ac:dyDescent="0.3">
      <c r="B359" s="3" t="s">
        <v>273</v>
      </c>
      <c r="C359" s="3" t="s">
        <v>265</v>
      </c>
      <c r="D359" s="3" t="s">
        <v>274</v>
      </c>
    </row>
    <row r="360" spans="1:4" x14ac:dyDescent="0.3">
      <c r="A360" s="3" t="s">
        <v>160</v>
      </c>
      <c r="B360" s="3" t="s">
        <v>267</v>
      </c>
      <c r="C360" s="3" t="s">
        <v>268</v>
      </c>
      <c r="D360" s="3" t="s">
        <v>269</v>
      </c>
    </row>
    <row r="361" spans="1:4" x14ac:dyDescent="0.3">
      <c r="A361" s="3">
        <f t="shared" ref="A361:A363" si="36">A362-1</f>
        <v>2019</v>
      </c>
      <c r="B361" s="9"/>
      <c r="C361" s="9"/>
      <c r="D361" s="9"/>
    </row>
    <row r="362" spans="1:4" x14ac:dyDescent="0.3">
      <c r="A362" s="3">
        <f t="shared" si="36"/>
        <v>2020</v>
      </c>
      <c r="B362" s="9"/>
      <c r="C362" s="9"/>
      <c r="D362" s="9"/>
    </row>
    <row r="363" spans="1:4" x14ac:dyDescent="0.3">
      <c r="A363" s="3">
        <f t="shared" si="36"/>
        <v>2021</v>
      </c>
      <c r="B363" s="9"/>
      <c r="C363" s="9"/>
      <c r="D363" s="9"/>
    </row>
    <row r="364" spans="1:4" x14ac:dyDescent="0.3">
      <c r="A364" s="3">
        <f>A365-1</f>
        <v>2022</v>
      </c>
      <c r="B364" s="9"/>
      <c r="C364" s="9"/>
      <c r="D364" s="9"/>
    </row>
    <row r="365" spans="1:4" x14ac:dyDescent="0.3">
      <c r="A365" s="3">
        <v>2023</v>
      </c>
      <c r="B365" s="10"/>
      <c r="C365" s="10"/>
      <c r="D365" s="10"/>
    </row>
    <row r="366" spans="1:4" x14ac:dyDescent="0.3">
      <c r="A366" s="3">
        <f>A365+1</f>
        <v>2024</v>
      </c>
      <c r="B366" s="14">
        <v>1566.1522210488399</v>
      </c>
      <c r="C366" s="69">
        <v>19544372.481203005</v>
      </c>
      <c r="D366" s="70">
        <f t="shared" ref="D366:D385" si="37">B366*1000000/C366</f>
        <v>80.133154571992648</v>
      </c>
    </row>
    <row r="367" spans="1:4" x14ac:dyDescent="0.3">
      <c r="A367" s="3">
        <f t="shared" ref="A367:A385" si="38">A366+1</f>
        <v>2025</v>
      </c>
      <c r="B367" s="59">
        <v>1648.3834640027817</v>
      </c>
      <c r="C367" s="60">
        <v>19815991.993233081</v>
      </c>
      <c r="D367" s="55">
        <f t="shared" si="37"/>
        <v>83.184503938318329</v>
      </c>
    </row>
    <row r="368" spans="1:4" x14ac:dyDescent="0.3">
      <c r="A368" s="3">
        <f t="shared" si="38"/>
        <v>2026</v>
      </c>
      <c r="B368" s="59">
        <v>1625.5656907342468</v>
      </c>
      <c r="C368" s="60">
        <v>20213483.140601497</v>
      </c>
      <c r="D368" s="55">
        <f t="shared" si="37"/>
        <v>80.419870213712926</v>
      </c>
    </row>
    <row r="369" spans="1:4" x14ac:dyDescent="0.3">
      <c r="A369" s="3">
        <f t="shared" si="38"/>
        <v>2027</v>
      </c>
      <c r="B369" s="59">
        <v>1701.0276485350639</v>
      </c>
      <c r="C369" s="60">
        <v>20580395.246616546</v>
      </c>
      <c r="D369" s="55">
        <f t="shared" si="37"/>
        <v>82.652817312374793</v>
      </c>
    </row>
    <row r="370" spans="1:4" x14ac:dyDescent="0.3">
      <c r="A370" s="3">
        <f t="shared" si="38"/>
        <v>2028</v>
      </c>
      <c r="B370" s="59">
        <v>1677.1423309120614</v>
      </c>
      <c r="C370" s="60">
        <v>20925422.46135338</v>
      </c>
      <c r="D370" s="55">
        <f t="shared" si="37"/>
        <v>80.148552986661656</v>
      </c>
    </row>
    <row r="371" spans="1:4" x14ac:dyDescent="0.3">
      <c r="A371" s="3">
        <f t="shared" si="38"/>
        <v>2029</v>
      </c>
      <c r="B371" s="59">
        <v>1758.0601019447013</v>
      </c>
      <c r="C371" s="60">
        <v>21136076.131578956</v>
      </c>
      <c r="D371" s="55">
        <f t="shared" si="37"/>
        <v>83.178168502053296</v>
      </c>
    </row>
    <row r="372" spans="1:4" x14ac:dyDescent="0.3">
      <c r="A372" s="3">
        <f t="shared" si="38"/>
        <v>2030</v>
      </c>
      <c r="B372" s="59">
        <v>1880.570140948734</v>
      </c>
      <c r="C372" s="60">
        <v>21444011.921804506</v>
      </c>
      <c r="D372" s="55">
        <f t="shared" si="37"/>
        <v>87.69674946116541</v>
      </c>
    </row>
    <row r="373" spans="1:4" x14ac:dyDescent="0.3">
      <c r="A373" s="3">
        <f t="shared" si="38"/>
        <v>2031</v>
      </c>
      <c r="B373" s="59">
        <v>2576.7891418911872</v>
      </c>
      <c r="C373" s="60">
        <v>21817479.37293233</v>
      </c>
      <c r="D373" s="55">
        <f t="shared" si="37"/>
        <v>118.10663816132943</v>
      </c>
    </row>
    <row r="374" spans="1:4" x14ac:dyDescent="0.3">
      <c r="A374" s="3">
        <f t="shared" si="38"/>
        <v>2032</v>
      </c>
      <c r="B374" s="59">
        <v>3279.1652620746245</v>
      </c>
      <c r="C374" s="60">
        <v>22256257.021353383</v>
      </c>
      <c r="D374" s="55">
        <f t="shared" si="37"/>
        <v>147.33678079510341</v>
      </c>
    </row>
    <row r="375" spans="1:4" x14ac:dyDescent="0.3">
      <c r="A375" s="3">
        <f t="shared" si="38"/>
        <v>2033</v>
      </c>
      <c r="B375" s="59">
        <v>3718.2950168473458</v>
      </c>
      <c r="C375" s="60">
        <v>22614238.147368427</v>
      </c>
      <c r="D375" s="55">
        <f t="shared" si="37"/>
        <v>164.42274078023877</v>
      </c>
    </row>
    <row r="376" spans="1:4" x14ac:dyDescent="0.3">
      <c r="A376" s="3">
        <f t="shared" si="38"/>
        <v>2034</v>
      </c>
      <c r="B376" s="59">
        <v>4178.2585981996481</v>
      </c>
      <c r="C376" s="60">
        <v>23086262.459398493</v>
      </c>
      <c r="D376" s="55">
        <f t="shared" si="37"/>
        <v>180.98462692035562</v>
      </c>
    </row>
    <row r="377" spans="1:4" x14ac:dyDescent="0.3">
      <c r="A377" s="3">
        <f t="shared" si="38"/>
        <v>2035</v>
      </c>
      <c r="B377" s="59">
        <v>4684.7819498511271</v>
      </c>
      <c r="C377" s="60">
        <v>23547350.493233081</v>
      </c>
      <c r="D377" s="55">
        <f t="shared" si="37"/>
        <v>198.95155300794522</v>
      </c>
    </row>
    <row r="378" spans="1:4" x14ac:dyDescent="0.3">
      <c r="A378" s="3">
        <f t="shared" si="38"/>
        <v>2036</v>
      </c>
      <c r="B378" s="59">
        <v>5410.391415439356</v>
      </c>
      <c r="C378" s="60">
        <v>24203243.830375936</v>
      </c>
      <c r="D378" s="55">
        <f t="shared" si="37"/>
        <v>223.53992933166757</v>
      </c>
    </row>
    <row r="379" spans="1:4" x14ac:dyDescent="0.3">
      <c r="A379" s="3">
        <f t="shared" si="38"/>
        <v>2037</v>
      </c>
      <c r="B379" s="59">
        <v>6624.9730524265906</v>
      </c>
      <c r="C379" s="60">
        <v>24625673.835338339</v>
      </c>
      <c r="D379" s="55">
        <f t="shared" si="37"/>
        <v>269.02707705482646</v>
      </c>
    </row>
    <row r="380" spans="1:4" x14ac:dyDescent="0.3">
      <c r="A380" s="3">
        <f t="shared" si="38"/>
        <v>2038</v>
      </c>
      <c r="B380" s="59">
        <v>8118.129379547413</v>
      </c>
      <c r="C380" s="60">
        <v>25124627.188721798</v>
      </c>
      <c r="D380" s="55">
        <f t="shared" si="37"/>
        <v>323.1144215024039</v>
      </c>
    </row>
    <row r="381" spans="1:4" x14ac:dyDescent="0.3">
      <c r="A381" s="3">
        <f t="shared" si="38"/>
        <v>2039</v>
      </c>
      <c r="B381" s="59">
        <v>9607.7339004909754</v>
      </c>
      <c r="C381" s="60">
        <v>25683188.060902257</v>
      </c>
      <c r="D381" s="55">
        <f t="shared" si="37"/>
        <v>374.08649882982849</v>
      </c>
    </row>
    <row r="382" spans="1:4" x14ac:dyDescent="0.3">
      <c r="A382" s="3">
        <f t="shared" si="38"/>
        <v>2040</v>
      </c>
      <c r="B382" s="59">
        <v>11041.719931819123</v>
      </c>
      <c r="C382" s="60">
        <v>26345703.534135334</v>
      </c>
      <c r="D382" s="55">
        <f t="shared" si="37"/>
        <v>419.10894190062908</v>
      </c>
    </row>
    <row r="383" spans="1:4" x14ac:dyDescent="0.3">
      <c r="A383" s="3">
        <f t="shared" si="38"/>
        <v>2041</v>
      </c>
      <c r="B383" s="59">
        <v>12092.994181854554</v>
      </c>
      <c r="C383" s="60">
        <v>26821098.339097742</v>
      </c>
      <c r="D383" s="55">
        <f t="shared" si="37"/>
        <v>450.87617326343093</v>
      </c>
    </row>
    <row r="384" spans="1:4" x14ac:dyDescent="0.3">
      <c r="A384" s="3">
        <f t="shared" si="38"/>
        <v>2042</v>
      </c>
      <c r="B384" s="59">
        <v>12623.514083030763</v>
      </c>
      <c r="C384" s="60">
        <v>27198497.087218046</v>
      </c>
      <c r="D384" s="55">
        <f t="shared" si="37"/>
        <v>464.12542731867319</v>
      </c>
    </row>
    <row r="385" spans="1:4" x14ac:dyDescent="0.3">
      <c r="A385" s="3">
        <f t="shared" si="38"/>
        <v>2043</v>
      </c>
      <c r="B385" s="59">
        <v>13034.757780890473</v>
      </c>
      <c r="C385" s="60">
        <v>27861007.489473674</v>
      </c>
      <c r="D385" s="55">
        <f t="shared" si="37"/>
        <v>467.84947693708529</v>
      </c>
    </row>
    <row r="386" spans="1:4" x14ac:dyDescent="0.3">
      <c r="B386" s="56"/>
    </row>
    <row r="387" spans="1:4" x14ac:dyDescent="0.3">
      <c r="A387" s="3">
        <f>A358+1</f>
        <v>13</v>
      </c>
      <c r="B387" s="3" t="str">
        <f ca="1">OFFSET(Portfolios!$B$7,A387,0)</f>
        <v>Portfolio13</v>
      </c>
    </row>
    <row r="388" spans="1:4" x14ac:dyDescent="0.3">
      <c r="B388" s="3" t="s">
        <v>273</v>
      </c>
      <c r="C388" s="3" t="s">
        <v>265</v>
      </c>
      <c r="D388" s="3" t="s">
        <v>274</v>
      </c>
    </row>
    <row r="389" spans="1:4" x14ac:dyDescent="0.3">
      <c r="A389" s="3" t="s">
        <v>160</v>
      </c>
      <c r="B389" s="3" t="s">
        <v>267</v>
      </c>
      <c r="C389" s="3" t="s">
        <v>268</v>
      </c>
      <c r="D389" s="3" t="s">
        <v>269</v>
      </c>
    </row>
    <row r="390" spans="1:4" x14ac:dyDescent="0.3">
      <c r="A390" s="3">
        <f t="shared" ref="A390:A392" si="39">A391-1</f>
        <v>2019</v>
      </c>
      <c r="B390" s="9"/>
      <c r="C390" s="9"/>
      <c r="D390" s="9"/>
    </row>
    <row r="391" spans="1:4" x14ac:dyDescent="0.3">
      <c r="A391" s="3">
        <f t="shared" si="39"/>
        <v>2020</v>
      </c>
      <c r="B391" s="9"/>
      <c r="C391" s="9"/>
      <c r="D391" s="9"/>
    </row>
    <row r="392" spans="1:4" x14ac:dyDescent="0.3">
      <c r="A392" s="3">
        <f t="shared" si="39"/>
        <v>2021</v>
      </c>
      <c r="B392" s="9"/>
      <c r="C392" s="9"/>
      <c r="D392" s="9"/>
    </row>
    <row r="393" spans="1:4" x14ac:dyDescent="0.3">
      <c r="A393" s="3">
        <f>A394-1</f>
        <v>2022</v>
      </c>
      <c r="B393" s="9"/>
      <c r="C393" s="9"/>
      <c r="D393" s="9"/>
    </row>
    <row r="394" spans="1:4" x14ac:dyDescent="0.3">
      <c r="A394" s="3">
        <v>2023</v>
      </c>
      <c r="B394" s="10"/>
      <c r="C394" s="10"/>
      <c r="D394" s="10"/>
    </row>
    <row r="395" spans="1:4" x14ac:dyDescent="0.3">
      <c r="A395" s="3">
        <f>A394+1</f>
        <v>2024</v>
      </c>
      <c r="B395" s="14">
        <v>1566.1522210488399</v>
      </c>
      <c r="C395" s="69">
        <v>19544372.481203005</v>
      </c>
      <c r="D395" s="70">
        <f t="shared" ref="D395:D414" si="40">B395*1000000/C395</f>
        <v>80.133154571992648</v>
      </c>
    </row>
    <row r="396" spans="1:4" x14ac:dyDescent="0.3">
      <c r="A396" s="3">
        <f t="shared" ref="A396:A414" si="41">A395+1</f>
        <v>2025</v>
      </c>
      <c r="B396" s="59">
        <v>1648.3863099090518</v>
      </c>
      <c r="C396" s="60">
        <v>19815991.993233081</v>
      </c>
      <c r="D396" s="55">
        <f t="shared" si="40"/>
        <v>83.184647554962453</v>
      </c>
    </row>
    <row r="397" spans="1:4" x14ac:dyDescent="0.3">
      <c r="A397" s="3">
        <f t="shared" si="41"/>
        <v>2026</v>
      </c>
      <c r="B397" s="59">
        <v>1629.3151264630551</v>
      </c>
      <c r="C397" s="60">
        <v>20213483.140601497</v>
      </c>
      <c r="D397" s="55">
        <f t="shared" si="40"/>
        <v>80.605362031363939</v>
      </c>
    </row>
    <row r="398" spans="1:4" x14ac:dyDescent="0.3">
      <c r="A398" s="3">
        <f t="shared" si="41"/>
        <v>2027</v>
      </c>
      <c r="B398" s="59">
        <v>1704.616721140467</v>
      </c>
      <c r="C398" s="60">
        <v>20580395.246616546</v>
      </c>
      <c r="D398" s="55">
        <f t="shared" si="40"/>
        <v>82.82721010524368</v>
      </c>
    </row>
    <row r="399" spans="1:4" x14ac:dyDescent="0.3">
      <c r="A399" s="3">
        <f t="shared" si="41"/>
        <v>2028</v>
      </c>
      <c r="B399" s="59">
        <v>1684.6252174547669</v>
      </c>
      <c r="C399" s="60">
        <v>20925422.46135338</v>
      </c>
      <c r="D399" s="55">
        <f t="shared" si="40"/>
        <v>80.506150858653271</v>
      </c>
    </row>
    <row r="400" spans="1:4" x14ac:dyDescent="0.3">
      <c r="A400" s="3">
        <f t="shared" si="41"/>
        <v>2029</v>
      </c>
      <c r="B400" s="59">
        <v>1766.1696519447012</v>
      </c>
      <c r="C400" s="60">
        <v>21136076.131578956</v>
      </c>
      <c r="D400" s="55">
        <f t="shared" si="40"/>
        <v>83.561851355460689</v>
      </c>
    </row>
    <row r="401" spans="1:4" x14ac:dyDescent="0.3">
      <c r="A401" s="3">
        <f t="shared" si="41"/>
        <v>2030</v>
      </c>
      <c r="B401" s="59">
        <v>1877.816800948734</v>
      </c>
      <c r="C401" s="60">
        <v>21444011.921804506</v>
      </c>
      <c r="D401" s="55">
        <f t="shared" si="40"/>
        <v>87.568352778210752</v>
      </c>
    </row>
    <row r="402" spans="1:4" x14ac:dyDescent="0.3">
      <c r="A402" s="3">
        <f t="shared" si="41"/>
        <v>2031</v>
      </c>
      <c r="B402" s="59">
        <v>2550.4105360726617</v>
      </c>
      <c r="C402" s="60">
        <v>21817479.37293233</v>
      </c>
      <c r="D402" s="55">
        <f t="shared" si="40"/>
        <v>116.89757980185406</v>
      </c>
    </row>
    <row r="403" spans="1:4" x14ac:dyDescent="0.3">
      <c r="A403" s="3">
        <f t="shared" si="41"/>
        <v>2032</v>
      </c>
      <c r="B403" s="59">
        <v>3248.9003778247279</v>
      </c>
      <c r="C403" s="60">
        <v>22256257.021353383</v>
      </c>
      <c r="D403" s="55">
        <f t="shared" si="40"/>
        <v>145.97694368408966</v>
      </c>
    </row>
    <row r="404" spans="1:4" x14ac:dyDescent="0.3">
      <c r="A404" s="3">
        <f t="shared" si="41"/>
        <v>2033</v>
      </c>
      <c r="B404" s="59">
        <v>3688.4490668473459</v>
      </c>
      <c r="C404" s="60">
        <v>22614238.147368427</v>
      </c>
      <c r="D404" s="55">
        <f t="shared" si="40"/>
        <v>163.10295499725083</v>
      </c>
    </row>
    <row r="405" spans="1:4" x14ac:dyDescent="0.3">
      <c r="A405" s="3">
        <f t="shared" si="41"/>
        <v>2034</v>
      </c>
      <c r="B405" s="59">
        <v>4148.059078199647</v>
      </c>
      <c r="C405" s="60">
        <v>23086262.459398493</v>
      </c>
      <c r="D405" s="55">
        <f t="shared" si="40"/>
        <v>179.6765104570211</v>
      </c>
    </row>
    <row r="406" spans="1:4" x14ac:dyDescent="0.3">
      <c r="A406" s="3">
        <f t="shared" si="41"/>
        <v>2035</v>
      </c>
      <c r="B406" s="59">
        <v>4654.5880598511267</v>
      </c>
      <c r="C406" s="60">
        <v>23547350.493233081</v>
      </c>
      <c r="D406" s="55">
        <f t="shared" si="40"/>
        <v>197.66929027487566</v>
      </c>
    </row>
    <row r="407" spans="1:4" x14ac:dyDescent="0.3">
      <c r="A407" s="3">
        <f t="shared" si="41"/>
        <v>2036</v>
      </c>
      <c r="B407" s="59">
        <v>5378.710867652293</v>
      </c>
      <c r="C407" s="60">
        <v>24203243.830375936</v>
      </c>
      <c r="D407" s="55">
        <f t="shared" si="40"/>
        <v>222.23099124018322</v>
      </c>
    </row>
    <row r="408" spans="1:4" x14ac:dyDescent="0.3">
      <c r="A408" s="3">
        <f t="shared" si="41"/>
        <v>2037</v>
      </c>
      <c r="B408" s="59">
        <v>6594.7270624265902</v>
      </c>
      <c r="C408" s="60">
        <v>24625673.835338339</v>
      </c>
      <c r="D408" s="55">
        <f t="shared" si="40"/>
        <v>267.79884711065341</v>
      </c>
    </row>
    <row r="409" spans="1:4" x14ac:dyDescent="0.3">
      <c r="A409" s="3">
        <f t="shared" si="41"/>
        <v>2038</v>
      </c>
      <c r="B409" s="59">
        <v>8085.8659099658971</v>
      </c>
      <c r="C409" s="60">
        <v>25124627.188721798</v>
      </c>
      <c r="D409" s="55">
        <f t="shared" si="40"/>
        <v>321.8302842557427</v>
      </c>
    </row>
    <row r="410" spans="1:4" x14ac:dyDescent="0.3">
      <c r="A410" s="3">
        <f t="shared" si="41"/>
        <v>2039</v>
      </c>
      <c r="B410" s="59">
        <v>9577.4266304909761</v>
      </c>
      <c r="C410" s="60">
        <v>25683188.060902257</v>
      </c>
      <c r="D410" s="55">
        <f t="shared" si="40"/>
        <v>372.90645568533517</v>
      </c>
    </row>
    <row r="411" spans="1:4" x14ac:dyDescent="0.3">
      <c r="A411" s="3">
        <f t="shared" si="41"/>
        <v>2040</v>
      </c>
      <c r="B411" s="59">
        <v>11012.49693377627</v>
      </c>
      <c r="C411" s="60">
        <v>26345703.534135334</v>
      </c>
      <c r="D411" s="55">
        <f t="shared" si="40"/>
        <v>417.99972885551188</v>
      </c>
    </row>
    <row r="412" spans="1:4" x14ac:dyDescent="0.3">
      <c r="A412" s="3">
        <f t="shared" si="41"/>
        <v>2041</v>
      </c>
      <c r="B412" s="59">
        <v>12056.586591854553</v>
      </c>
      <c r="C412" s="60">
        <v>26821098.339097742</v>
      </c>
      <c r="D412" s="55">
        <f t="shared" si="40"/>
        <v>449.51874973290654</v>
      </c>
    </row>
    <row r="413" spans="1:4" x14ac:dyDescent="0.3">
      <c r="A413" s="3">
        <f t="shared" si="41"/>
        <v>2042</v>
      </c>
      <c r="B413" s="59">
        <v>12580.672000632698</v>
      </c>
      <c r="C413" s="60">
        <v>27198497.087218046</v>
      </c>
      <c r="D413" s="55">
        <f t="shared" si="40"/>
        <v>462.55026372560098</v>
      </c>
    </row>
    <row r="414" spans="1:4" x14ac:dyDescent="0.3">
      <c r="A414" s="3">
        <f t="shared" si="41"/>
        <v>2043</v>
      </c>
      <c r="B414" s="59">
        <v>12992.820853113801</v>
      </c>
      <c r="C414" s="60">
        <v>27861007.489473674</v>
      </c>
      <c r="D414" s="55">
        <f t="shared" si="40"/>
        <v>466.3442575801572</v>
      </c>
    </row>
    <row r="415" spans="1:4" x14ac:dyDescent="0.3">
      <c r="B415" s="56"/>
    </row>
    <row r="416" spans="1:4" x14ac:dyDescent="0.3">
      <c r="A416" s="3">
        <f>A387+1</f>
        <v>14</v>
      </c>
      <c r="B416" s="3" t="str">
        <f ca="1">OFFSET(Portfolios!$B$7,A416,0)</f>
        <v>Portfolio14</v>
      </c>
    </row>
    <row r="417" spans="1:4" x14ac:dyDescent="0.3">
      <c r="B417" s="3" t="s">
        <v>273</v>
      </c>
      <c r="C417" s="3" t="s">
        <v>265</v>
      </c>
      <c r="D417" s="3" t="s">
        <v>274</v>
      </c>
    </row>
    <row r="418" spans="1:4" x14ac:dyDescent="0.3">
      <c r="A418" s="3" t="s">
        <v>160</v>
      </c>
      <c r="B418" s="3" t="s">
        <v>267</v>
      </c>
      <c r="C418" s="3" t="s">
        <v>268</v>
      </c>
      <c r="D418" s="3" t="s">
        <v>269</v>
      </c>
    </row>
    <row r="419" spans="1:4" x14ac:dyDescent="0.3">
      <c r="A419" s="3">
        <f t="shared" ref="A419:A421" si="42">A420-1</f>
        <v>2019</v>
      </c>
      <c r="B419" s="9"/>
      <c r="C419" s="9"/>
      <c r="D419" s="9"/>
    </row>
    <row r="420" spans="1:4" x14ac:dyDescent="0.3">
      <c r="A420" s="3">
        <f t="shared" si="42"/>
        <v>2020</v>
      </c>
      <c r="B420" s="9"/>
      <c r="C420" s="9"/>
      <c r="D420" s="9"/>
    </row>
    <row r="421" spans="1:4" x14ac:dyDescent="0.3">
      <c r="A421" s="3">
        <f t="shared" si="42"/>
        <v>2021</v>
      </c>
      <c r="B421" s="9"/>
      <c r="C421" s="9"/>
      <c r="D421" s="9"/>
    </row>
    <row r="422" spans="1:4" x14ac:dyDescent="0.3">
      <c r="A422" s="3">
        <f>A423-1</f>
        <v>2022</v>
      </c>
      <c r="B422" s="9"/>
      <c r="C422" s="9"/>
      <c r="D422" s="9"/>
    </row>
    <row r="423" spans="1:4" x14ac:dyDescent="0.3">
      <c r="A423" s="3">
        <v>2023</v>
      </c>
      <c r="B423" s="10"/>
      <c r="C423" s="10"/>
      <c r="D423" s="10"/>
    </row>
    <row r="424" spans="1:4" x14ac:dyDescent="0.3">
      <c r="A424" s="3">
        <f>A423+1</f>
        <v>2024</v>
      </c>
      <c r="B424" s="14">
        <v>1566.1522210488399</v>
      </c>
      <c r="C424" s="69">
        <v>19544372.481203005</v>
      </c>
      <c r="D424" s="70">
        <f t="shared" ref="D424:D443" si="43">B424*1000000/C424</f>
        <v>80.133154571992648</v>
      </c>
    </row>
    <row r="425" spans="1:4" x14ac:dyDescent="0.3">
      <c r="A425" s="3">
        <f t="shared" ref="A425:A443" si="44">A424+1</f>
        <v>2025</v>
      </c>
      <c r="B425" s="59">
        <v>1648.3976935341309</v>
      </c>
      <c r="C425" s="60">
        <v>19816254.793233082</v>
      </c>
      <c r="D425" s="55">
        <f t="shared" si="43"/>
        <v>83.184118832436027</v>
      </c>
    </row>
    <row r="426" spans="1:4" x14ac:dyDescent="0.3">
      <c r="A426" s="3">
        <f t="shared" si="44"/>
        <v>2026</v>
      </c>
      <c r="B426" s="59">
        <v>1626.5373761108763</v>
      </c>
      <c r="C426" s="60">
        <v>20214008.740601499</v>
      </c>
      <c r="D426" s="55">
        <f t="shared" si="43"/>
        <v>80.465849054662883</v>
      </c>
    </row>
    <row r="427" spans="1:4" x14ac:dyDescent="0.3">
      <c r="A427" s="3">
        <f t="shared" si="44"/>
        <v>2027</v>
      </c>
      <c r="B427" s="59">
        <v>1669.5961448377655</v>
      </c>
      <c r="C427" s="60">
        <v>20581183.646616545</v>
      </c>
      <c r="D427" s="55">
        <f t="shared" si="43"/>
        <v>81.122455030045842</v>
      </c>
    </row>
    <row r="428" spans="1:4" x14ac:dyDescent="0.3">
      <c r="A428" s="3">
        <f t="shared" si="44"/>
        <v>2028</v>
      </c>
      <c r="B428" s="59">
        <v>1663.1216525558773</v>
      </c>
      <c r="C428" s="60">
        <v>20926476.541353378</v>
      </c>
      <c r="D428" s="55">
        <f t="shared" si="43"/>
        <v>79.474518764271536</v>
      </c>
    </row>
    <row r="429" spans="1:4" x14ac:dyDescent="0.3">
      <c r="A429" s="3">
        <f t="shared" si="44"/>
        <v>2029</v>
      </c>
      <c r="B429" s="59">
        <v>1729.4130869089834</v>
      </c>
      <c r="C429" s="60">
        <v>21137390.131578956</v>
      </c>
      <c r="D429" s="55">
        <f t="shared" si="43"/>
        <v>81.817720926921112</v>
      </c>
    </row>
    <row r="430" spans="1:4" x14ac:dyDescent="0.3">
      <c r="A430" s="3">
        <f t="shared" si="44"/>
        <v>2030</v>
      </c>
      <c r="B430" s="59">
        <v>1719.9374309487339</v>
      </c>
      <c r="C430" s="60">
        <v>21445501.121804506</v>
      </c>
      <c r="D430" s="55">
        <f t="shared" si="43"/>
        <v>80.200384275469517</v>
      </c>
    </row>
    <row r="431" spans="1:4" x14ac:dyDescent="0.3">
      <c r="A431" s="3">
        <f t="shared" si="44"/>
        <v>2031</v>
      </c>
      <c r="B431" s="59">
        <v>1943.9179849971779</v>
      </c>
      <c r="C431" s="60">
        <v>21818968.572932329</v>
      </c>
      <c r="D431" s="55">
        <f t="shared" si="43"/>
        <v>89.093028320720833</v>
      </c>
    </row>
    <row r="432" spans="1:4" x14ac:dyDescent="0.3">
      <c r="A432" s="3">
        <f t="shared" si="44"/>
        <v>2032</v>
      </c>
      <c r="B432" s="59">
        <v>2016.0029183404752</v>
      </c>
      <c r="C432" s="60">
        <v>22257750.301353384</v>
      </c>
      <c r="D432" s="55">
        <f t="shared" si="43"/>
        <v>90.575322799712239</v>
      </c>
    </row>
    <row r="433" spans="1:4" x14ac:dyDescent="0.3">
      <c r="A433" s="3">
        <f t="shared" si="44"/>
        <v>2033</v>
      </c>
      <c r="B433" s="59">
        <v>2037.3431223234243</v>
      </c>
      <c r="C433" s="60">
        <v>22615727.347368427</v>
      </c>
      <c r="D433" s="55">
        <f t="shared" si="43"/>
        <v>90.085235421822077</v>
      </c>
    </row>
    <row r="434" spans="1:4" x14ac:dyDescent="0.3">
      <c r="A434" s="3">
        <f t="shared" si="44"/>
        <v>2034</v>
      </c>
      <c r="B434" s="59">
        <v>2062.1572434855434</v>
      </c>
      <c r="C434" s="60">
        <v>23087751.659398492</v>
      </c>
      <c r="D434" s="55">
        <f t="shared" si="43"/>
        <v>89.318235656181216</v>
      </c>
    </row>
    <row r="435" spans="1:4" x14ac:dyDescent="0.3">
      <c r="A435" s="3">
        <f t="shared" si="44"/>
        <v>2035</v>
      </c>
      <c r="B435" s="59">
        <v>2087.5206701775128</v>
      </c>
      <c r="C435" s="60">
        <v>23548839.69323308</v>
      </c>
      <c r="D435" s="55">
        <f t="shared" si="43"/>
        <v>88.64643427749759</v>
      </c>
    </row>
    <row r="436" spans="1:4" x14ac:dyDescent="0.3">
      <c r="A436" s="3">
        <f t="shared" si="44"/>
        <v>2036</v>
      </c>
      <c r="B436" s="59">
        <v>2073.2092670193588</v>
      </c>
      <c r="C436" s="60">
        <v>24204737.110375937</v>
      </c>
      <c r="D436" s="55">
        <f t="shared" si="43"/>
        <v>85.653037980347591</v>
      </c>
    </row>
    <row r="437" spans="1:4" x14ac:dyDescent="0.3">
      <c r="A437" s="3">
        <f t="shared" si="44"/>
        <v>2037</v>
      </c>
      <c r="B437" s="59">
        <v>2055.9602479484824</v>
      </c>
      <c r="C437" s="60">
        <v>24627163.035338338</v>
      </c>
      <c r="D437" s="55">
        <f t="shared" si="43"/>
        <v>83.483438388673378</v>
      </c>
    </row>
    <row r="438" spans="1:4" x14ac:dyDescent="0.3">
      <c r="A438" s="3">
        <f t="shared" si="44"/>
        <v>2038</v>
      </c>
      <c r="B438" s="59">
        <v>2160.3733582919594</v>
      </c>
      <c r="C438" s="60">
        <v>25126116.388721798</v>
      </c>
      <c r="D438" s="55">
        <f t="shared" si="43"/>
        <v>85.981188850246369</v>
      </c>
    </row>
    <row r="439" spans="1:4" x14ac:dyDescent="0.3">
      <c r="A439" s="3">
        <f t="shared" si="44"/>
        <v>2039</v>
      </c>
      <c r="B439" s="59">
        <v>2666.1299741468206</v>
      </c>
      <c r="C439" s="60">
        <v>25684677.260902256</v>
      </c>
      <c r="D439" s="55">
        <f t="shared" si="43"/>
        <v>103.80235449581679</v>
      </c>
    </row>
    <row r="440" spans="1:4" x14ac:dyDescent="0.3">
      <c r="A440" s="3">
        <f t="shared" si="44"/>
        <v>2040</v>
      </c>
      <c r="B440" s="59">
        <v>3748.2227242551476</v>
      </c>
      <c r="C440" s="60">
        <v>26347196.814135335</v>
      </c>
      <c r="D440" s="55">
        <f t="shared" si="43"/>
        <v>142.26267601433094</v>
      </c>
    </row>
    <row r="441" spans="1:4" x14ac:dyDescent="0.3">
      <c r="A441" s="3">
        <f t="shared" si="44"/>
        <v>2041</v>
      </c>
      <c r="B441" s="59">
        <v>4706.9808689475658</v>
      </c>
      <c r="C441" s="60">
        <v>26822587.539097741</v>
      </c>
      <c r="D441" s="55">
        <f t="shared" si="43"/>
        <v>175.48571188691139</v>
      </c>
    </row>
    <row r="442" spans="1:4" x14ac:dyDescent="0.3">
      <c r="A442" s="3">
        <f t="shared" si="44"/>
        <v>2042</v>
      </c>
      <c r="B442" s="59">
        <v>4688.0944311855483</v>
      </c>
      <c r="C442" s="60">
        <v>27199986.287218045</v>
      </c>
      <c r="D442" s="55">
        <f t="shared" si="43"/>
        <v>172.35649980414146</v>
      </c>
    </row>
    <row r="443" spans="1:4" x14ac:dyDescent="0.3">
      <c r="A443" s="3">
        <f t="shared" si="44"/>
        <v>2043</v>
      </c>
      <c r="B443" s="59">
        <v>4702.0967287865296</v>
      </c>
      <c r="C443" s="60">
        <v>27862496.689473674</v>
      </c>
      <c r="D443" s="55">
        <f t="shared" si="43"/>
        <v>168.76078196405712</v>
      </c>
    </row>
    <row r="444" spans="1:4" x14ac:dyDescent="0.3">
      <c r="B444" s="56"/>
    </row>
    <row r="445" spans="1:4" x14ac:dyDescent="0.3">
      <c r="A445" s="3">
        <f>A416+1</f>
        <v>15</v>
      </c>
      <c r="B445" s="3" t="str">
        <f ca="1">OFFSET(Portfolios!$B$7,A445,0)</f>
        <v>Portfolio15</v>
      </c>
    </row>
    <row r="446" spans="1:4" x14ac:dyDescent="0.3">
      <c r="B446" s="3" t="s">
        <v>273</v>
      </c>
      <c r="C446" s="3" t="s">
        <v>265</v>
      </c>
      <c r="D446" s="3" t="s">
        <v>274</v>
      </c>
    </row>
    <row r="447" spans="1:4" x14ac:dyDescent="0.3">
      <c r="A447" s="3" t="s">
        <v>160</v>
      </c>
      <c r="B447" s="3" t="s">
        <v>267</v>
      </c>
      <c r="C447" s="3" t="s">
        <v>268</v>
      </c>
      <c r="D447" s="3" t="s">
        <v>269</v>
      </c>
    </row>
    <row r="448" spans="1:4" x14ac:dyDescent="0.3">
      <c r="A448" s="3">
        <f t="shared" ref="A448:A450" si="45">A449-1</f>
        <v>2019</v>
      </c>
      <c r="B448" s="9"/>
      <c r="C448" s="9"/>
      <c r="D448" s="9"/>
    </row>
    <row r="449" spans="1:4" x14ac:dyDescent="0.3">
      <c r="A449" s="3">
        <f t="shared" si="45"/>
        <v>2020</v>
      </c>
      <c r="B449" s="9"/>
      <c r="C449" s="9"/>
      <c r="D449" s="9"/>
    </row>
    <row r="450" spans="1:4" x14ac:dyDescent="0.3">
      <c r="A450" s="3">
        <f t="shared" si="45"/>
        <v>2021</v>
      </c>
      <c r="B450" s="9"/>
      <c r="C450" s="9"/>
      <c r="D450" s="9"/>
    </row>
    <row r="451" spans="1:4" x14ac:dyDescent="0.3">
      <c r="A451" s="3">
        <f>A452-1</f>
        <v>2022</v>
      </c>
      <c r="B451" s="9"/>
      <c r="C451" s="9"/>
      <c r="D451" s="9"/>
    </row>
    <row r="452" spans="1:4" x14ac:dyDescent="0.3">
      <c r="A452" s="3">
        <v>2023</v>
      </c>
      <c r="B452" s="10"/>
      <c r="C452" s="10"/>
      <c r="D452" s="10"/>
    </row>
    <row r="453" spans="1:4" x14ac:dyDescent="0.3">
      <c r="A453" s="3">
        <f>A452+1</f>
        <v>2024</v>
      </c>
      <c r="B453" s="59">
        <v>1566.1522210488399</v>
      </c>
      <c r="C453" s="60">
        <v>19544372.481203005</v>
      </c>
      <c r="D453" s="55">
        <f t="shared" ref="D453:D472" si="46">B453*1000000/C453</f>
        <v>80.133154571992648</v>
      </c>
    </row>
    <row r="454" spans="1:4" x14ac:dyDescent="0.3">
      <c r="A454" s="3">
        <f t="shared" ref="A454:A472" si="47">A453+1</f>
        <v>2025</v>
      </c>
      <c r="B454" s="59">
        <v>1648.3863099090518</v>
      </c>
      <c r="C454" s="60">
        <v>19815991.993233081</v>
      </c>
      <c r="D454" s="55">
        <f t="shared" si="46"/>
        <v>83.184647554962453</v>
      </c>
    </row>
    <row r="455" spans="1:4" x14ac:dyDescent="0.3">
      <c r="A455" s="3">
        <f t="shared" si="47"/>
        <v>2026</v>
      </c>
      <c r="B455" s="59">
        <v>1633.0723315649595</v>
      </c>
      <c r="C455" s="60">
        <v>20213483.140601497</v>
      </c>
      <c r="D455" s="55">
        <f t="shared" si="46"/>
        <v>80.791238214888082</v>
      </c>
    </row>
    <row r="456" spans="1:4" x14ac:dyDescent="0.3">
      <c r="A456" s="3">
        <f t="shared" si="47"/>
        <v>2027</v>
      </c>
      <c r="B456" s="59">
        <v>1693.1437548377653</v>
      </c>
      <c r="C456" s="60">
        <v>20580395.246616546</v>
      </c>
      <c r="D456" s="55">
        <f t="shared" si="46"/>
        <v>82.269739455860119</v>
      </c>
    </row>
    <row r="457" spans="1:4" x14ac:dyDescent="0.3">
      <c r="A457" s="3">
        <f t="shared" si="47"/>
        <v>2028</v>
      </c>
      <c r="B457" s="59">
        <v>1668.3462282851863</v>
      </c>
      <c r="C457" s="60">
        <v>20925422.46135338</v>
      </c>
      <c r="D457" s="55">
        <f t="shared" si="46"/>
        <v>79.728198145887461</v>
      </c>
    </row>
    <row r="458" spans="1:4" x14ac:dyDescent="0.3">
      <c r="A458" s="3">
        <f t="shared" si="47"/>
        <v>2029</v>
      </c>
      <c r="B458" s="59">
        <v>1904.0287694534416</v>
      </c>
      <c r="C458" s="60">
        <v>21136076.131578956</v>
      </c>
      <c r="D458" s="55">
        <f t="shared" si="46"/>
        <v>90.084306926235627</v>
      </c>
    </row>
    <row r="459" spans="1:4" x14ac:dyDescent="0.3">
      <c r="A459" s="3">
        <f t="shared" si="47"/>
        <v>2030</v>
      </c>
      <c r="B459" s="59">
        <v>2337.5831273571002</v>
      </c>
      <c r="C459" s="60">
        <v>21444011.921804506</v>
      </c>
      <c r="D459" s="55">
        <f t="shared" si="46"/>
        <v>109.00866572361024</v>
      </c>
    </row>
    <row r="460" spans="1:4" x14ac:dyDescent="0.3">
      <c r="A460" s="3">
        <f t="shared" si="47"/>
        <v>2031</v>
      </c>
      <c r="B460" s="59">
        <v>3226.2643760726614</v>
      </c>
      <c r="C460" s="60">
        <v>21817479.37293233</v>
      </c>
      <c r="D460" s="55">
        <f t="shared" si="46"/>
        <v>147.87521147265522</v>
      </c>
    </row>
    <row r="461" spans="1:4" x14ac:dyDescent="0.3">
      <c r="A461" s="3">
        <f t="shared" si="47"/>
        <v>2032</v>
      </c>
      <c r="B461" s="59">
        <v>3961.3941920746247</v>
      </c>
      <c r="C461" s="60">
        <v>22256257.021353383</v>
      </c>
      <c r="D461" s="55">
        <f t="shared" si="46"/>
        <v>177.99013501119856</v>
      </c>
    </row>
    <row r="462" spans="1:4" x14ac:dyDescent="0.3">
      <c r="A462" s="3">
        <f t="shared" si="47"/>
        <v>2033</v>
      </c>
      <c r="B462" s="59">
        <v>4403.8213768473452</v>
      </c>
      <c r="C462" s="60">
        <v>22614238.147368427</v>
      </c>
      <c r="D462" s="55">
        <f t="shared" si="46"/>
        <v>194.73666758744244</v>
      </c>
    </row>
    <row r="463" spans="1:4" x14ac:dyDescent="0.3">
      <c r="A463" s="3">
        <f t="shared" si="47"/>
        <v>2034</v>
      </c>
      <c r="B463" s="59">
        <v>4861.8493481996475</v>
      </c>
      <c r="C463" s="60">
        <v>23086262.459398493</v>
      </c>
      <c r="D463" s="55">
        <f t="shared" si="46"/>
        <v>210.59490927776284</v>
      </c>
    </row>
    <row r="464" spans="1:4" x14ac:dyDescent="0.3">
      <c r="A464" s="3">
        <f t="shared" si="47"/>
        <v>2035</v>
      </c>
      <c r="B464" s="59">
        <v>5365.8841012146149</v>
      </c>
      <c r="C464" s="60">
        <v>23547350.493233081</v>
      </c>
      <c r="D464" s="55">
        <f t="shared" si="46"/>
        <v>227.87634229832506</v>
      </c>
    </row>
    <row r="465" spans="1:4" x14ac:dyDescent="0.3">
      <c r="A465" s="3">
        <f t="shared" si="47"/>
        <v>2036</v>
      </c>
      <c r="B465" s="59">
        <v>6100.7186776522922</v>
      </c>
      <c r="C465" s="60">
        <v>24203243.830375936</v>
      </c>
      <c r="D465" s="55">
        <f t="shared" si="46"/>
        <v>252.06202608245727</v>
      </c>
    </row>
    <row r="466" spans="1:4" x14ac:dyDescent="0.3">
      <c r="A466" s="3">
        <f t="shared" si="47"/>
        <v>2037</v>
      </c>
      <c r="B466" s="59">
        <v>7296.3662308261019</v>
      </c>
      <c r="C466" s="60">
        <v>24625673.835338339</v>
      </c>
      <c r="D466" s="55">
        <f t="shared" si="46"/>
        <v>296.29102860753682</v>
      </c>
    </row>
    <row r="467" spans="1:4" x14ac:dyDescent="0.3">
      <c r="A467" s="3">
        <f t="shared" si="47"/>
        <v>2038</v>
      </c>
      <c r="B467" s="59">
        <v>8782.6672099658972</v>
      </c>
      <c r="C467" s="60">
        <v>25124627.188721798</v>
      </c>
      <c r="D467" s="55">
        <f t="shared" si="46"/>
        <v>349.56408085164946</v>
      </c>
    </row>
    <row r="468" spans="1:4" x14ac:dyDescent="0.3">
      <c r="A468" s="3">
        <f t="shared" si="47"/>
        <v>2039</v>
      </c>
      <c r="B468" s="59">
        <v>10266.502880490976</v>
      </c>
      <c r="C468" s="60">
        <v>25683188.060902257</v>
      </c>
      <c r="D468" s="55">
        <f t="shared" si="46"/>
        <v>399.73631218001958</v>
      </c>
    </row>
    <row r="469" spans="1:4" x14ac:dyDescent="0.3">
      <c r="A469" s="3">
        <f t="shared" si="47"/>
        <v>2040</v>
      </c>
      <c r="B469" s="59">
        <v>11698.696293776269</v>
      </c>
      <c r="C469" s="60">
        <v>26345703.534135334</v>
      </c>
      <c r="D469" s="55">
        <f t="shared" si="46"/>
        <v>444.04569719000375</v>
      </c>
    </row>
    <row r="470" spans="1:4" x14ac:dyDescent="0.3">
      <c r="A470" s="3">
        <f t="shared" si="47"/>
        <v>2041</v>
      </c>
      <c r="B470" s="59">
        <v>12728.761721854557</v>
      </c>
      <c r="C470" s="60">
        <v>26821098.339097742</v>
      </c>
      <c r="D470" s="55">
        <f t="shared" si="46"/>
        <v>474.58018165123178</v>
      </c>
    </row>
    <row r="471" spans="1:4" x14ac:dyDescent="0.3">
      <c r="A471" s="3">
        <f t="shared" si="47"/>
        <v>2042</v>
      </c>
      <c r="B471" s="59">
        <v>13215.594618234632</v>
      </c>
      <c r="C471" s="60">
        <v>27198497.087218046</v>
      </c>
      <c r="D471" s="55">
        <f t="shared" si="46"/>
        <v>485.89429687441486</v>
      </c>
    </row>
    <row r="472" spans="1:4" x14ac:dyDescent="0.3">
      <c r="A472" s="3">
        <f t="shared" si="47"/>
        <v>2043</v>
      </c>
      <c r="B472" s="59">
        <v>13602.599643113801</v>
      </c>
      <c r="C472" s="60">
        <v>27861007.489473674</v>
      </c>
      <c r="D472" s="55">
        <f t="shared" si="46"/>
        <v>488.23071628881604</v>
      </c>
    </row>
    <row r="473" spans="1:4" x14ac:dyDescent="0.3">
      <c r="B473" s="56"/>
    </row>
    <row r="474" spans="1:4" x14ac:dyDescent="0.3">
      <c r="A474" s="3">
        <f>A445+1</f>
        <v>16</v>
      </c>
      <c r="B474" s="3" t="str">
        <f ca="1">OFFSET(Portfolios!$B$7,A474,0)</f>
        <v>Portfolio16</v>
      </c>
    </row>
    <row r="475" spans="1:4" x14ac:dyDescent="0.3">
      <c r="B475" s="3" t="s">
        <v>273</v>
      </c>
      <c r="C475" s="3" t="s">
        <v>265</v>
      </c>
      <c r="D475" s="3" t="s">
        <v>274</v>
      </c>
    </row>
    <row r="476" spans="1:4" x14ac:dyDescent="0.3">
      <c r="A476" s="3" t="s">
        <v>160</v>
      </c>
      <c r="B476" s="3" t="s">
        <v>267</v>
      </c>
      <c r="C476" s="3" t="s">
        <v>268</v>
      </c>
      <c r="D476" s="3" t="s">
        <v>269</v>
      </c>
    </row>
    <row r="477" spans="1:4" x14ac:dyDescent="0.3">
      <c r="A477" s="3">
        <f t="shared" ref="A477:A479" si="48">A478-1</f>
        <v>2019</v>
      </c>
      <c r="B477" s="9"/>
      <c r="C477" s="9"/>
      <c r="D477" s="9"/>
    </row>
    <row r="478" spans="1:4" x14ac:dyDescent="0.3">
      <c r="A478" s="3">
        <f t="shared" si="48"/>
        <v>2020</v>
      </c>
      <c r="B478" s="9"/>
      <c r="C478" s="9"/>
      <c r="D478" s="9"/>
    </row>
    <row r="479" spans="1:4" x14ac:dyDescent="0.3">
      <c r="A479" s="3">
        <f t="shared" si="48"/>
        <v>2021</v>
      </c>
      <c r="B479" s="9"/>
      <c r="C479" s="9"/>
      <c r="D479" s="9"/>
    </row>
    <row r="480" spans="1:4" x14ac:dyDescent="0.3">
      <c r="A480" s="3">
        <f>A481-1</f>
        <v>2022</v>
      </c>
      <c r="B480" s="9"/>
      <c r="C480" s="9"/>
      <c r="D480" s="9"/>
    </row>
    <row r="481" spans="1:4" x14ac:dyDescent="0.3">
      <c r="A481" s="3">
        <v>2023</v>
      </c>
      <c r="B481" s="10"/>
      <c r="C481" s="10"/>
      <c r="D481" s="10"/>
    </row>
    <row r="482" spans="1:4" x14ac:dyDescent="0.3">
      <c r="A482" s="3">
        <f>A481+1</f>
        <v>2024</v>
      </c>
      <c r="B482" s="59">
        <v>1566.1522210488399</v>
      </c>
      <c r="C482" s="60">
        <v>19544372.481203005</v>
      </c>
      <c r="D482" s="55">
        <f t="shared" ref="D482:D501" si="49">B482*1000000/C482</f>
        <v>80.133154571992648</v>
      </c>
    </row>
    <row r="483" spans="1:4" x14ac:dyDescent="0.3">
      <c r="A483" s="3">
        <f t="shared" ref="A483:A501" si="50">A482+1</f>
        <v>2025</v>
      </c>
      <c r="B483" s="59">
        <v>1648.3976935341309</v>
      </c>
      <c r="C483" s="60">
        <v>19816254.793233082</v>
      </c>
      <c r="D483" s="55">
        <f t="shared" si="49"/>
        <v>83.184118832436027</v>
      </c>
    </row>
    <row r="484" spans="1:4" x14ac:dyDescent="0.3">
      <c r="A484" s="3">
        <f t="shared" si="50"/>
        <v>2026</v>
      </c>
      <c r="B484" s="59">
        <v>1629.3239494990721</v>
      </c>
      <c r="C484" s="60">
        <v>20214008.740601499</v>
      </c>
      <c r="D484" s="55">
        <f t="shared" si="49"/>
        <v>80.603702630564371</v>
      </c>
    </row>
    <row r="485" spans="1:4" x14ac:dyDescent="0.3">
      <c r="A485" s="3">
        <f t="shared" si="50"/>
        <v>2027</v>
      </c>
      <c r="B485" s="59">
        <v>1704.6140348377653</v>
      </c>
      <c r="C485" s="60">
        <v>20581183.646616545</v>
      </c>
      <c r="D485" s="55">
        <f t="shared" si="49"/>
        <v>82.823906734732248</v>
      </c>
    </row>
    <row r="486" spans="1:4" x14ac:dyDescent="0.3">
      <c r="A486" s="3">
        <f t="shared" si="50"/>
        <v>2028</v>
      </c>
      <c r="B486" s="59">
        <v>1685.2454706937406</v>
      </c>
      <c r="C486" s="60">
        <v>20926476.541353378</v>
      </c>
      <c r="D486" s="55">
        <f t="shared" si="49"/>
        <v>80.531735352747091</v>
      </c>
    </row>
    <row r="487" spans="1:4" x14ac:dyDescent="0.3">
      <c r="A487" s="3">
        <f t="shared" si="50"/>
        <v>2029</v>
      </c>
      <c r="B487" s="59">
        <v>1747.3788594534412</v>
      </c>
      <c r="C487" s="60">
        <v>21137302.531578954</v>
      </c>
      <c r="D487" s="55">
        <f t="shared" si="49"/>
        <v>82.668015790703265</v>
      </c>
    </row>
    <row r="488" spans="1:4" x14ac:dyDescent="0.3">
      <c r="A488" s="3">
        <f t="shared" si="50"/>
        <v>2030</v>
      </c>
      <c r="B488" s="59">
        <v>1774.778991129491</v>
      </c>
      <c r="C488" s="60">
        <v>21445413.521804508</v>
      </c>
      <c r="D488" s="55">
        <f t="shared" si="49"/>
        <v>82.757974768124384</v>
      </c>
    </row>
    <row r="489" spans="1:4" x14ac:dyDescent="0.3">
      <c r="A489" s="3">
        <f t="shared" si="50"/>
        <v>2031</v>
      </c>
      <c r="B489" s="59">
        <v>1960.5878049971777</v>
      </c>
      <c r="C489" s="60">
        <v>21818880.972932331</v>
      </c>
      <c r="D489" s="55">
        <f t="shared" si="49"/>
        <v>89.857394952078806</v>
      </c>
    </row>
    <row r="490" spans="1:4" x14ac:dyDescent="0.3">
      <c r="A490" s="3">
        <f t="shared" si="50"/>
        <v>2032</v>
      </c>
      <c r="B490" s="59">
        <v>2064.3369340905779</v>
      </c>
      <c r="C490" s="60">
        <v>22257662.461353384</v>
      </c>
      <c r="D490" s="55">
        <f t="shared" si="49"/>
        <v>92.747247725359529</v>
      </c>
    </row>
    <row r="491" spans="1:4" x14ac:dyDescent="0.3">
      <c r="A491" s="3">
        <f t="shared" si="50"/>
        <v>2033</v>
      </c>
      <c r="B491" s="59">
        <v>2075.896800299407</v>
      </c>
      <c r="C491" s="60">
        <v>22615639.747368429</v>
      </c>
      <c r="D491" s="55">
        <f t="shared" si="49"/>
        <v>91.79031959690461</v>
      </c>
    </row>
    <row r="492" spans="1:4" x14ac:dyDescent="0.3">
      <c r="A492" s="3">
        <f t="shared" si="50"/>
        <v>2034</v>
      </c>
      <c r="B492" s="59">
        <v>2108.1468850642086</v>
      </c>
      <c r="C492" s="60">
        <v>23087664.059398495</v>
      </c>
      <c r="D492" s="55">
        <f t="shared" si="49"/>
        <v>91.310531877131453</v>
      </c>
    </row>
    <row r="493" spans="1:4" x14ac:dyDescent="0.3">
      <c r="A493" s="3">
        <f t="shared" si="50"/>
        <v>2035</v>
      </c>
      <c r="B493" s="59">
        <v>2151.7680874546581</v>
      </c>
      <c r="C493" s="60">
        <v>23548752.093233082</v>
      </c>
      <c r="D493" s="55">
        <f t="shared" si="49"/>
        <v>91.375036729567739</v>
      </c>
    </row>
    <row r="494" spans="1:4" x14ac:dyDescent="0.3">
      <c r="A494" s="3">
        <f t="shared" si="50"/>
        <v>2036</v>
      </c>
      <c r="B494" s="59">
        <v>2134.3583032264196</v>
      </c>
      <c r="C494" s="60">
        <v>24204649.270375937</v>
      </c>
      <c r="D494" s="55">
        <f t="shared" si="49"/>
        <v>88.179683142059005</v>
      </c>
    </row>
    <row r="495" spans="1:4" x14ac:dyDescent="0.3">
      <c r="A495" s="3">
        <f t="shared" si="50"/>
        <v>2037</v>
      </c>
      <c r="B495" s="59">
        <v>2148.7107092256156</v>
      </c>
      <c r="C495" s="60">
        <v>24627075.435338341</v>
      </c>
      <c r="D495" s="55">
        <f t="shared" si="49"/>
        <v>87.249934116917004</v>
      </c>
    </row>
    <row r="496" spans="1:4" x14ac:dyDescent="0.3">
      <c r="A496" s="3">
        <f t="shared" si="50"/>
        <v>2038</v>
      </c>
      <c r="B496" s="59">
        <v>2258.761349128928</v>
      </c>
      <c r="C496" s="60">
        <v>25126028.7887218</v>
      </c>
      <c r="D496" s="55">
        <f t="shared" si="49"/>
        <v>89.897268212269481</v>
      </c>
    </row>
    <row r="497" spans="1:4" x14ac:dyDescent="0.3">
      <c r="A497" s="3">
        <f t="shared" si="50"/>
        <v>2039</v>
      </c>
      <c r="B497" s="59">
        <v>2824.3830773188974</v>
      </c>
      <c r="C497" s="60">
        <v>25684589.660902258</v>
      </c>
      <c r="D497" s="55">
        <f t="shared" si="49"/>
        <v>109.96411134487563</v>
      </c>
    </row>
    <row r="498" spans="1:4" x14ac:dyDescent="0.3">
      <c r="A498" s="3">
        <f t="shared" si="50"/>
        <v>2040</v>
      </c>
      <c r="B498" s="59">
        <v>4067.1888442551472</v>
      </c>
      <c r="C498" s="60">
        <v>26347108.974135336</v>
      </c>
      <c r="D498" s="55">
        <f t="shared" si="49"/>
        <v>154.36945466190849</v>
      </c>
    </row>
    <row r="499" spans="1:4" x14ac:dyDescent="0.3">
      <c r="A499" s="3">
        <f t="shared" si="50"/>
        <v>2041</v>
      </c>
      <c r="B499" s="59">
        <v>4966.248201854557</v>
      </c>
      <c r="C499" s="60">
        <v>26822499.939097743</v>
      </c>
      <c r="D499" s="55">
        <f t="shared" si="49"/>
        <v>185.15232409845285</v>
      </c>
    </row>
    <row r="500" spans="1:4" x14ac:dyDescent="0.3">
      <c r="A500" s="3">
        <f t="shared" si="50"/>
        <v>2042</v>
      </c>
      <c r="B500" s="59">
        <v>4950.8269211855486</v>
      </c>
      <c r="C500" s="60">
        <v>27199898.687218048</v>
      </c>
      <c r="D500" s="55">
        <f t="shared" si="49"/>
        <v>182.01637359451172</v>
      </c>
    </row>
    <row r="501" spans="1:4" x14ac:dyDescent="0.3">
      <c r="A501" s="3">
        <f t="shared" si="50"/>
        <v>2043</v>
      </c>
      <c r="B501" s="59">
        <v>4952.4451508904731</v>
      </c>
      <c r="C501" s="60">
        <v>27862409.089473676</v>
      </c>
      <c r="D501" s="55">
        <f t="shared" si="49"/>
        <v>177.7464803918011</v>
      </c>
    </row>
    <row r="502" spans="1:4" x14ac:dyDescent="0.3">
      <c r="B502" s="56"/>
    </row>
    <row r="503" spans="1:4" x14ac:dyDescent="0.3">
      <c r="A503" s="3">
        <f>A474+1</f>
        <v>17</v>
      </c>
      <c r="B503" s="3" t="str">
        <f ca="1">OFFSET(Portfolios!$B$7,A503,0)</f>
        <v>Portfolio17</v>
      </c>
    </row>
    <row r="504" spans="1:4" x14ac:dyDescent="0.3">
      <c r="B504" s="3" t="s">
        <v>273</v>
      </c>
      <c r="C504" s="3" t="s">
        <v>265</v>
      </c>
      <c r="D504" s="3" t="s">
        <v>274</v>
      </c>
    </row>
    <row r="505" spans="1:4" x14ac:dyDescent="0.3">
      <c r="A505" s="3" t="s">
        <v>160</v>
      </c>
      <c r="B505" s="3" t="s">
        <v>267</v>
      </c>
      <c r="C505" s="3" t="s">
        <v>268</v>
      </c>
      <c r="D505" s="3" t="s">
        <v>269</v>
      </c>
    </row>
    <row r="506" spans="1:4" x14ac:dyDescent="0.3">
      <c r="A506" s="3">
        <f t="shared" ref="A506:A508" si="51">A507-1</f>
        <v>2019</v>
      </c>
      <c r="B506" s="9"/>
      <c r="C506" s="9"/>
      <c r="D506" s="9"/>
    </row>
    <row r="507" spans="1:4" x14ac:dyDescent="0.3">
      <c r="A507" s="3">
        <f t="shared" si="51"/>
        <v>2020</v>
      </c>
      <c r="B507" s="9"/>
      <c r="C507" s="9"/>
      <c r="D507" s="9"/>
    </row>
    <row r="508" spans="1:4" x14ac:dyDescent="0.3">
      <c r="A508" s="3">
        <f t="shared" si="51"/>
        <v>2021</v>
      </c>
      <c r="B508" s="9"/>
      <c r="C508" s="9"/>
      <c r="D508" s="9"/>
    </row>
    <row r="509" spans="1:4" x14ac:dyDescent="0.3">
      <c r="A509" s="3">
        <f>A510-1</f>
        <v>2022</v>
      </c>
      <c r="B509" s="9"/>
      <c r="C509" s="9"/>
      <c r="D509" s="9"/>
    </row>
    <row r="510" spans="1:4" x14ac:dyDescent="0.3">
      <c r="A510" s="3">
        <v>2023</v>
      </c>
      <c r="B510" s="10"/>
      <c r="C510" s="10"/>
      <c r="D510" s="10"/>
    </row>
    <row r="511" spans="1:4" x14ac:dyDescent="0.3">
      <c r="A511" s="3">
        <f>A510+1</f>
        <v>2024</v>
      </c>
      <c r="B511" s="59">
        <v>1566.1522210488399</v>
      </c>
      <c r="C511" s="60">
        <v>19544372.481203005</v>
      </c>
      <c r="D511" s="55">
        <f t="shared" ref="D511:D530" si="52">B511*1000000/C511</f>
        <v>80.133154571992648</v>
      </c>
    </row>
    <row r="512" spans="1:4" x14ac:dyDescent="0.3">
      <c r="A512" s="3">
        <f t="shared" ref="A512:A530" si="53">A511+1</f>
        <v>2025</v>
      </c>
      <c r="B512" s="59">
        <v>1648.3976935341309</v>
      </c>
      <c r="C512" s="60">
        <v>19816254.793233082</v>
      </c>
      <c r="D512" s="55">
        <f t="shared" si="52"/>
        <v>83.184118832436027</v>
      </c>
    </row>
    <row r="513" spans="1:4" x14ac:dyDescent="0.3">
      <c r="A513" s="3">
        <f t="shared" si="53"/>
        <v>2026</v>
      </c>
      <c r="B513" s="59">
        <v>1629.3239494990721</v>
      </c>
      <c r="C513" s="60">
        <v>20214008.740601499</v>
      </c>
      <c r="D513" s="55">
        <f t="shared" si="52"/>
        <v>80.603702630564371</v>
      </c>
    </row>
    <row r="514" spans="1:4" x14ac:dyDescent="0.3">
      <c r="A514" s="3">
        <f t="shared" si="53"/>
        <v>2027</v>
      </c>
      <c r="B514" s="59">
        <v>1704.6140348377653</v>
      </c>
      <c r="C514" s="60">
        <v>20581183.646616545</v>
      </c>
      <c r="D514" s="55">
        <f t="shared" si="52"/>
        <v>82.823906734732248</v>
      </c>
    </row>
    <row r="515" spans="1:4" x14ac:dyDescent="0.3">
      <c r="A515" s="3">
        <f t="shared" si="53"/>
        <v>2028</v>
      </c>
      <c r="B515" s="59">
        <v>1685.2145768128787</v>
      </c>
      <c r="C515" s="60">
        <v>20926476.541353378</v>
      </c>
      <c r="D515" s="55">
        <f t="shared" si="52"/>
        <v>80.530259046843383</v>
      </c>
    </row>
    <row r="516" spans="1:4" x14ac:dyDescent="0.3">
      <c r="A516" s="3">
        <f t="shared" si="53"/>
        <v>2029</v>
      </c>
      <c r="B516" s="59">
        <v>1747.3998794534414</v>
      </c>
      <c r="C516" s="60">
        <v>21137302.531578954</v>
      </c>
      <c r="D516" s="55">
        <f t="shared" si="52"/>
        <v>82.669010241152606</v>
      </c>
    </row>
    <row r="517" spans="1:4" x14ac:dyDescent="0.3">
      <c r="A517" s="3">
        <f t="shared" si="53"/>
        <v>2030</v>
      </c>
      <c r="B517" s="59">
        <v>1775.0629303545902</v>
      </c>
      <c r="C517" s="60">
        <v>21445413.521804508</v>
      </c>
      <c r="D517" s="55">
        <f t="shared" si="52"/>
        <v>82.771214859056201</v>
      </c>
    </row>
    <row r="518" spans="1:4" x14ac:dyDescent="0.3">
      <c r="A518" s="3">
        <f t="shared" si="53"/>
        <v>2031</v>
      </c>
      <c r="B518" s="59">
        <v>1959.802549178652</v>
      </c>
      <c r="C518" s="60">
        <v>21818880.972932331</v>
      </c>
      <c r="D518" s="55">
        <f t="shared" si="52"/>
        <v>89.821405213672875</v>
      </c>
    </row>
    <row r="519" spans="1:4" x14ac:dyDescent="0.3">
      <c r="A519" s="3">
        <f t="shared" si="53"/>
        <v>2032</v>
      </c>
      <c r="B519" s="59">
        <v>2062.7912740905781</v>
      </c>
      <c r="C519" s="60">
        <v>22257662.461353384</v>
      </c>
      <c r="D519" s="55">
        <f t="shared" si="52"/>
        <v>92.677803775318353</v>
      </c>
    </row>
    <row r="520" spans="1:4" x14ac:dyDescent="0.3">
      <c r="A520" s="3">
        <f t="shared" si="53"/>
        <v>2033</v>
      </c>
      <c r="B520" s="59">
        <v>2073.4384489891108</v>
      </c>
      <c r="C520" s="60">
        <v>22615639.747368429</v>
      </c>
      <c r="D520" s="55">
        <f t="shared" si="52"/>
        <v>91.681618214243869</v>
      </c>
    </row>
    <row r="521" spans="1:4" x14ac:dyDescent="0.3">
      <c r="A521" s="3">
        <f t="shared" si="53"/>
        <v>2034</v>
      </c>
      <c r="B521" s="59">
        <v>2106.7980334855429</v>
      </c>
      <c r="C521" s="60">
        <v>23087664.059398495</v>
      </c>
      <c r="D521" s="55">
        <f t="shared" si="52"/>
        <v>91.252108834627222</v>
      </c>
    </row>
    <row r="522" spans="1:4" x14ac:dyDescent="0.3">
      <c r="A522" s="3">
        <f t="shared" si="53"/>
        <v>2035</v>
      </c>
      <c r="B522" s="59">
        <v>2154.5721344914773</v>
      </c>
      <c r="C522" s="60">
        <v>23548752.093233082</v>
      </c>
      <c r="D522" s="55">
        <f t="shared" si="52"/>
        <v>91.494110853993433</v>
      </c>
    </row>
    <row r="523" spans="1:4" x14ac:dyDescent="0.3">
      <c r="A523" s="3">
        <f t="shared" si="53"/>
        <v>2036</v>
      </c>
      <c r="B523" s="59">
        <v>2132.9585876924189</v>
      </c>
      <c r="C523" s="60">
        <v>24204649.270375937</v>
      </c>
      <c r="D523" s="55">
        <f t="shared" si="52"/>
        <v>88.121854767089985</v>
      </c>
    </row>
    <row r="524" spans="1:4" x14ac:dyDescent="0.3">
      <c r="A524" s="3">
        <f t="shared" si="53"/>
        <v>2037</v>
      </c>
      <c r="B524" s="59">
        <v>2182.2304008261031</v>
      </c>
      <c r="C524" s="60">
        <v>24627075.435338341</v>
      </c>
      <c r="D524" s="55">
        <f t="shared" si="52"/>
        <v>88.611025152208555</v>
      </c>
    </row>
    <row r="525" spans="1:4" x14ac:dyDescent="0.3">
      <c r="A525" s="3">
        <f t="shared" si="53"/>
        <v>2038</v>
      </c>
      <c r="B525" s="59">
        <v>2373.1425299658972</v>
      </c>
      <c r="C525" s="60">
        <v>25126028.7887218</v>
      </c>
      <c r="D525" s="55">
        <f t="shared" si="52"/>
        <v>94.44956661958129</v>
      </c>
    </row>
    <row r="526" spans="1:4" x14ac:dyDescent="0.3">
      <c r="A526" s="3">
        <f t="shared" si="53"/>
        <v>2039</v>
      </c>
      <c r="B526" s="59">
        <v>2743.0925404909749</v>
      </c>
      <c r="C526" s="60">
        <v>25684589.660902258</v>
      </c>
      <c r="D526" s="55">
        <f t="shared" si="52"/>
        <v>106.79915765469988</v>
      </c>
    </row>
    <row r="527" spans="1:4" x14ac:dyDescent="0.3">
      <c r="A527" s="3">
        <f t="shared" si="53"/>
        <v>2040</v>
      </c>
      <c r="B527" s="59">
        <v>3755.7054303408518</v>
      </c>
      <c r="C527" s="60">
        <v>26347108.974135336</v>
      </c>
      <c r="D527" s="55">
        <f t="shared" si="52"/>
        <v>142.54715513674711</v>
      </c>
    </row>
    <row r="528" spans="1:4" x14ac:dyDescent="0.3">
      <c r="A528" s="3">
        <f t="shared" si="53"/>
        <v>2041</v>
      </c>
      <c r="B528" s="59">
        <v>4559.2587925272474</v>
      </c>
      <c r="C528" s="60">
        <v>26822499.939097743</v>
      </c>
      <c r="D528" s="55">
        <f t="shared" si="52"/>
        <v>169.97889096390514</v>
      </c>
    </row>
    <row r="529" spans="1:4" x14ac:dyDescent="0.3">
      <c r="A529" s="3">
        <f t="shared" si="53"/>
        <v>2042</v>
      </c>
      <c r="B529" s="59">
        <v>4553.1713230307623</v>
      </c>
      <c r="C529" s="60">
        <v>27199898.687218048</v>
      </c>
      <c r="D529" s="55">
        <f t="shared" si="52"/>
        <v>167.39662803120729</v>
      </c>
    </row>
    <row r="530" spans="1:4" x14ac:dyDescent="0.3">
      <c r="A530" s="3">
        <f t="shared" si="53"/>
        <v>2043</v>
      </c>
      <c r="B530" s="59">
        <v>4559.2531753371286</v>
      </c>
      <c r="C530" s="60">
        <v>27862409.089473676</v>
      </c>
      <c r="D530" s="55">
        <f t="shared" si="52"/>
        <v>163.63456443038154</v>
      </c>
    </row>
    <row r="531" spans="1:4" x14ac:dyDescent="0.3">
      <c r="B531" s="56"/>
    </row>
    <row r="532" spans="1:4" x14ac:dyDescent="0.3">
      <c r="A532" s="3">
        <f>A503+1</f>
        <v>18</v>
      </c>
      <c r="B532" s="3" t="str">
        <f ca="1">OFFSET(Portfolios!$B$7,A532,0)</f>
        <v>Portfolio18</v>
      </c>
    </row>
    <row r="533" spans="1:4" x14ac:dyDescent="0.3">
      <c r="B533" s="3" t="s">
        <v>273</v>
      </c>
      <c r="C533" s="3" t="s">
        <v>265</v>
      </c>
      <c r="D533" s="3" t="s">
        <v>274</v>
      </c>
    </row>
    <row r="534" spans="1:4" x14ac:dyDescent="0.3">
      <c r="A534" s="3" t="s">
        <v>160</v>
      </c>
      <c r="B534" s="3" t="s">
        <v>267</v>
      </c>
      <c r="C534" s="3" t="s">
        <v>268</v>
      </c>
      <c r="D534" s="3" t="s">
        <v>269</v>
      </c>
    </row>
    <row r="535" spans="1:4" x14ac:dyDescent="0.3">
      <c r="A535" s="3">
        <f t="shared" ref="A535:A537" si="54">A536-1</f>
        <v>2019</v>
      </c>
      <c r="B535" s="9"/>
      <c r="C535" s="9"/>
      <c r="D535" s="9"/>
    </row>
    <row r="536" spans="1:4" x14ac:dyDescent="0.3">
      <c r="A536" s="3">
        <f t="shared" si="54"/>
        <v>2020</v>
      </c>
      <c r="B536" s="9"/>
      <c r="C536" s="9"/>
      <c r="D536" s="9"/>
    </row>
    <row r="537" spans="1:4" x14ac:dyDescent="0.3">
      <c r="A537" s="3">
        <f t="shared" si="54"/>
        <v>2021</v>
      </c>
      <c r="B537" s="9"/>
      <c r="C537" s="9"/>
      <c r="D537" s="9"/>
    </row>
    <row r="538" spans="1:4" x14ac:dyDescent="0.3">
      <c r="A538" s="3">
        <f>A539-1</f>
        <v>2022</v>
      </c>
      <c r="B538" s="9"/>
      <c r="C538" s="9"/>
      <c r="D538" s="9"/>
    </row>
    <row r="539" spans="1:4" x14ac:dyDescent="0.3">
      <c r="A539" s="3">
        <v>2023</v>
      </c>
      <c r="B539" s="10"/>
      <c r="C539" s="10"/>
      <c r="D539" s="10"/>
    </row>
    <row r="540" spans="1:4" x14ac:dyDescent="0.3">
      <c r="A540" s="3">
        <f>A539+1</f>
        <v>2024</v>
      </c>
      <c r="B540" s="59">
        <v>1566.1522210488399</v>
      </c>
      <c r="C540" s="60">
        <v>19544372.481203005</v>
      </c>
      <c r="D540" s="55">
        <f t="shared" ref="D540:D559" si="55">B540*1000000/C540</f>
        <v>80.133154571992648</v>
      </c>
    </row>
    <row r="541" spans="1:4" x14ac:dyDescent="0.3">
      <c r="A541" s="3">
        <f t="shared" ref="A541:A559" si="56">A540+1</f>
        <v>2025</v>
      </c>
      <c r="B541" s="59">
        <v>1648.3863099090518</v>
      </c>
      <c r="C541" s="60">
        <v>19815991.993233081</v>
      </c>
      <c r="D541" s="55">
        <f t="shared" si="55"/>
        <v>83.184647554962453</v>
      </c>
    </row>
    <row r="542" spans="1:4" x14ac:dyDescent="0.3">
      <c r="A542" s="3">
        <f t="shared" si="56"/>
        <v>2026</v>
      </c>
      <c r="B542" s="59">
        <v>1633.0304849986633</v>
      </c>
      <c r="C542" s="60">
        <v>20213483.140601497</v>
      </c>
      <c r="D542" s="55">
        <f t="shared" si="55"/>
        <v>80.789167984537116</v>
      </c>
    </row>
    <row r="543" spans="1:4" x14ac:dyDescent="0.3">
      <c r="A543" s="3">
        <f t="shared" si="56"/>
        <v>2027</v>
      </c>
      <c r="B543" s="59">
        <v>1709.6864308063932</v>
      </c>
      <c r="C543" s="60">
        <v>20580395.246616546</v>
      </c>
      <c r="D543" s="55">
        <f t="shared" si="55"/>
        <v>83.073546951799614</v>
      </c>
    </row>
    <row r="544" spans="1:4" x14ac:dyDescent="0.3">
      <c r="A544" s="3">
        <f t="shared" si="56"/>
        <v>2028</v>
      </c>
      <c r="B544" s="59">
        <v>1681.615442573823</v>
      </c>
      <c r="C544" s="60">
        <v>20925422.46135338</v>
      </c>
      <c r="D544" s="55">
        <f t="shared" si="55"/>
        <v>80.362317448049367</v>
      </c>
    </row>
    <row r="545" spans="1:4" x14ac:dyDescent="0.3">
      <c r="A545" s="3">
        <f t="shared" si="56"/>
        <v>2029</v>
      </c>
      <c r="B545" s="59">
        <v>1753.9681294534414</v>
      </c>
      <c r="C545" s="60">
        <v>21136076.131578956</v>
      </c>
      <c r="D545" s="55">
        <f t="shared" si="55"/>
        <v>82.984567170103787</v>
      </c>
    </row>
    <row r="546" spans="1:4" x14ac:dyDescent="0.3">
      <c r="A546" s="3">
        <f t="shared" si="56"/>
        <v>2030</v>
      </c>
      <c r="B546" s="59">
        <v>1861.2682109487339</v>
      </c>
      <c r="C546" s="60">
        <v>21444011.921804506</v>
      </c>
      <c r="D546" s="55">
        <f t="shared" si="55"/>
        <v>86.796641306479401</v>
      </c>
    </row>
    <row r="547" spans="1:4" x14ac:dyDescent="0.3">
      <c r="A547" s="3">
        <f t="shared" si="56"/>
        <v>2031</v>
      </c>
      <c r="B547" s="59">
        <v>2543.7850518911873</v>
      </c>
      <c r="C547" s="60">
        <v>21817479.37293233</v>
      </c>
      <c r="D547" s="55">
        <f t="shared" si="55"/>
        <v>116.59390199983929</v>
      </c>
    </row>
    <row r="548" spans="1:4" x14ac:dyDescent="0.3">
      <c r="A548" s="3">
        <f t="shared" si="56"/>
        <v>2032</v>
      </c>
      <c r="B548" s="59">
        <v>3242.6560999496764</v>
      </c>
      <c r="C548" s="60">
        <v>22256257.021353383</v>
      </c>
      <c r="D548" s="55">
        <f t="shared" si="55"/>
        <v>145.69638088015276</v>
      </c>
    </row>
    <row r="549" spans="1:4" x14ac:dyDescent="0.3">
      <c r="A549" s="3">
        <f t="shared" si="56"/>
        <v>2033</v>
      </c>
      <c r="B549" s="59">
        <v>3682.9146957870098</v>
      </c>
      <c r="C549" s="60">
        <v>22614238.147368427</v>
      </c>
      <c r="D549" s="55">
        <f t="shared" si="55"/>
        <v>162.85822550319179</v>
      </c>
    </row>
    <row r="550" spans="1:4" x14ac:dyDescent="0.3">
      <c r="A550" s="3">
        <f t="shared" si="56"/>
        <v>2034</v>
      </c>
      <c r="B550" s="59">
        <v>4143.6493681996471</v>
      </c>
      <c r="C550" s="60">
        <v>23086262.459398493</v>
      </c>
      <c r="D550" s="55">
        <f t="shared" si="55"/>
        <v>179.48550032674316</v>
      </c>
    </row>
    <row r="551" spans="1:4" x14ac:dyDescent="0.3">
      <c r="A551" s="3">
        <f t="shared" si="56"/>
        <v>2035</v>
      </c>
      <c r="B551" s="59">
        <v>4650.4065998511278</v>
      </c>
      <c r="C551" s="60">
        <v>23547350.493233081</v>
      </c>
      <c r="D551" s="55">
        <f t="shared" si="55"/>
        <v>197.4917136086091</v>
      </c>
    </row>
    <row r="552" spans="1:4" x14ac:dyDescent="0.3">
      <c r="A552" s="3">
        <f t="shared" si="56"/>
        <v>2036</v>
      </c>
      <c r="B552" s="59">
        <v>5393.6610576522926</v>
      </c>
      <c r="C552" s="60">
        <v>24203243.830375936</v>
      </c>
      <c r="D552" s="55">
        <f t="shared" si="55"/>
        <v>222.84868488921535</v>
      </c>
    </row>
    <row r="553" spans="1:4" x14ac:dyDescent="0.3">
      <c r="A553" s="3">
        <f t="shared" si="56"/>
        <v>2037</v>
      </c>
      <c r="B553" s="59">
        <v>6635.0661624265904</v>
      </c>
      <c r="C553" s="60">
        <v>24625673.835338339</v>
      </c>
      <c r="D553" s="55">
        <f t="shared" si="55"/>
        <v>269.43693832674484</v>
      </c>
    </row>
    <row r="554" spans="1:4" x14ac:dyDescent="0.3">
      <c r="A554" s="3">
        <f t="shared" si="56"/>
        <v>2038</v>
      </c>
      <c r="B554" s="59">
        <v>8099.4718599658981</v>
      </c>
      <c r="C554" s="60">
        <v>25124627.188721798</v>
      </c>
      <c r="D554" s="55">
        <f t="shared" si="55"/>
        <v>322.3718226394887</v>
      </c>
    </row>
    <row r="555" spans="1:4" x14ac:dyDescent="0.3">
      <c r="A555" s="3">
        <f t="shared" si="56"/>
        <v>2039</v>
      </c>
      <c r="B555" s="59">
        <v>9573.0755304909744</v>
      </c>
      <c r="C555" s="60">
        <v>25683188.060902257</v>
      </c>
      <c r="D555" s="55">
        <f t="shared" si="55"/>
        <v>372.73704135913528</v>
      </c>
    </row>
    <row r="556" spans="1:4" x14ac:dyDescent="0.3">
      <c r="A556" s="3">
        <f t="shared" si="56"/>
        <v>2040</v>
      </c>
      <c r="B556" s="59">
        <v>11008.284403776272</v>
      </c>
      <c r="C556" s="60">
        <v>26345703.534135334</v>
      </c>
      <c r="D556" s="55">
        <f t="shared" si="55"/>
        <v>417.83983447294048</v>
      </c>
    </row>
    <row r="557" spans="1:4" x14ac:dyDescent="0.3">
      <c r="A557" s="3">
        <f t="shared" si="56"/>
        <v>2041</v>
      </c>
      <c r="B557" s="59">
        <v>12052.390371854555</v>
      </c>
      <c r="C557" s="60">
        <v>26821098.339097742</v>
      </c>
      <c r="D557" s="55">
        <f t="shared" si="55"/>
        <v>449.36229752699961</v>
      </c>
    </row>
    <row r="558" spans="1:4" x14ac:dyDescent="0.3">
      <c r="A558" s="3">
        <f t="shared" si="56"/>
        <v>2042</v>
      </c>
      <c r="B558" s="59">
        <v>12576.490010632697</v>
      </c>
      <c r="C558" s="60">
        <v>27198497.087218046</v>
      </c>
      <c r="D558" s="55">
        <f t="shared" si="55"/>
        <v>462.39650559747389</v>
      </c>
    </row>
    <row r="559" spans="1:4" x14ac:dyDescent="0.3">
      <c r="A559" s="3">
        <f t="shared" si="56"/>
        <v>2043</v>
      </c>
      <c r="B559" s="59">
        <v>12988.663223113801</v>
      </c>
      <c r="C559" s="60">
        <v>27861007.489473674</v>
      </c>
      <c r="D559" s="55">
        <f t="shared" si="55"/>
        <v>466.19503002614391</v>
      </c>
    </row>
    <row r="560" spans="1:4" x14ac:dyDescent="0.3">
      <c r="B560" s="56"/>
    </row>
    <row r="561" spans="1:4" x14ac:dyDescent="0.3">
      <c r="A561" s="3">
        <f>A532+1</f>
        <v>19</v>
      </c>
      <c r="B561" s="3" t="str">
        <f ca="1">OFFSET(Portfolios!$B$7,A561,0)</f>
        <v>Portfolio19</v>
      </c>
    </row>
    <row r="562" spans="1:4" x14ac:dyDescent="0.3">
      <c r="B562" s="3" t="s">
        <v>273</v>
      </c>
      <c r="C562" s="3" t="s">
        <v>265</v>
      </c>
      <c r="D562" s="3" t="s">
        <v>274</v>
      </c>
    </row>
    <row r="563" spans="1:4" x14ac:dyDescent="0.3">
      <c r="A563" s="3" t="s">
        <v>160</v>
      </c>
      <c r="B563" s="3" t="s">
        <v>267</v>
      </c>
      <c r="C563" s="3" t="s">
        <v>268</v>
      </c>
      <c r="D563" s="3" t="s">
        <v>269</v>
      </c>
    </row>
    <row r="564" spans="1:4" x14ac:dyDescent="0.3">
      <c r="A564" s="3">
        <f t="shared" ref="A564:A566" si="57">A565-1</f>
        <v>2019</v>
      </c>
      <c r="B564" s="9"/>
      <c r="C564" s="9"/>
      <c r="D564" s="9"/>
    </row>
    <row r="565" spans="1:4" x14ac:dyDescent="0.3">
      <c r="A565" s="3">
        <f t="shared" si="57"/>
        <v>2020</v>
      </c>
      <c r="B565" s="9"/>
      <c r="C565" s="9"/>
      <c r="D565" s="9"/>
    </row>
    <row r="566" spans="1:4" x14ac:dyDescent="0.3">
      <c r="A566" s="3">
        <f t="shared" si="57"/>
        <v>2021</v>
      </c>
      <c r="B566" s="9"/>
      <c r="C566" s="9"/>
      <c r="D566" s="9"/>
    </row>
    <row r="567" spans="1:4" x14ac:dyDescent="0.3">
      <c r="A567" s="3">
        <f>A568-1</f>
        <v>2022</v>
      </c>
      <c r="B567" s="9"/>
      <c r="C567" s="9"/>
      <c r="D567" s="9"/>
    </row>
    <row r="568" spans="1:4" x14ac:dyDescent="0.3">
      <c r="A568" s="3">
        <v>2023</v>
      </c>
      <c r="B568" s="10"/>
      <c r="C568" s="10"/>
      <c r="D568" s="10"/>
    </row>
    <row r="569" spans="1:4" x14ac:dyDescent="0.3">
      <c r="A569" s="3">
        <f>A568+1</f>
        <v>2024</v>
      </c>
      <c r="B569" s="14">
        <v>1566.1522210488399</v>
      </c>
      <c r="C569" s="69">
        <v>19544372.481203005</v>
      </c>
      <c r="D569" s="70">
        <f t="shared" ref="D569:D588" si="58">B569*1000000/C569</f>
        <v>80.133154571992648</v>
      </c>
    </row>
    <row r="570" spans="1:4" x14ac:dyDescent="0.3">
      <c r="A570" s="3">
        <f t="shared" ref="A570:A588" si="59">A569+1</f>
        <v>2025</v>
      </c>
      <c r="B570" s="59">
        <v>1648.3863099090518</v>
      </c>
      <c r="C570" s="60">
        <v>19815991.993233081</v>
      </c>
      <c r="D570" s="55">
        <f t="shared" si="58"/>
        <v>83.184647554962453</v>
      </c>
    </row>
    <row r="571" spans="1:4" x14ac:dyDescent="0.3">
      <c r="A571" s="3">
        <f t="shared" si="59"/>
        <v>2026</v>
      </c>
      <c r="B571" s="59">
        <v>1633.9898493751462</v>
      </c>
      <c r="C571" s="60">
        <v>20213483.140601497</v>
      </c>
      <c r="D571" s="55">
        <f t="shared" si="58"/>
        <v>80.836629590723931</v>
      </c>
    </row>
    <row r="572" spans="1:4" x14ac:dyDescent="0.3">
      <c r="A572" s="3">
        <f t="shared" si="59"/>
        <v>2027</v>
      </c>
      <c r="B572" s="59">
        <v>1690.5042050159529</v>
      </c>
      <c r="C572" s="60">
        <v>20580395.246616546</v>
      </c>
      <c r="D572" s="55">
        <f t="shared" si="58"/>
        <v>82.141483910221552</v>
      </c>
    </row>
    <row r="573" spans="1:4" x14ac:dyDescent="0.3">
      <c r="A573" s="3">
        <f t="shared" si="59"/>
        <v>2028</v>
      </c>
      <c r="B573" s="59">
        <v>1679.6084528699764</v>
      </c>
      <c r="C573" s="60">
        <v>20925422.46135338</v>
      </c>
      <c r="D573" s="55">
        <f t="shared" si="58"/>
        <v>80.266405897993309</v>
      </c>
    </row>
    <row r="574" spans="1:4" x14ac:dyDescent="0.3">
      <c r="A574" s="3">
        <f t="shared" si="59"/>
        <v>2029</v>
      </c>
      <c r="B574" s="59">
        <v>1810.6165756990713</v>
      </c>
      <c r="C574" s="60">
        <v>21136076.131578956</v>
      </c>
      <c r="D574" s="55">
        <f t="shared" si="58"/>
        <v>85.664745169699131</v>
      </c>
    </row>
    <row r="575" spans="1:4" x14ac:dyDescent="0.3">
      <c r="A575" s="3">
        <f t="shared" si="59"/>
        <v>2030</v>
      </c>
      <c r="B575" s="59">
        <v>1933.0631073571003</v>
      </c>
      <c r="C575" s="60">
        <v>21444011.921804506</v>
      </c>
      <c r="D575" s="55">
        <f t="shared" si="58"/>
        <v>90.144657371298166</v>
      </c>
    </row>
    <row r="576" spans="1:4" x14ac:dyDescent="0.3">
      <c r="A576" s="3">
        <f t="shared" si="59"/>
        <v>2031</v>
      </c>
      <c r="B576" s="59">
        <v>2550.3863818911873</v>
      </c>
      <c r="C576" s="60">
        <v>21817479.37293233</v>
      </c>
      <c r="D576" s="55">
        <f t="shared" si="58"/>
        <v>116.89647269955952</v>
      </c>
    </row>
    <row r="577" spans="1:4" x14ac:dyDescent="0.3">
      <c r="A577" s="3">
        <f t="shared" si="59"/>
        <v>2032</v>
      </c>
      <c r="B577" s="59">
        <v>3252.5912320746247</v>
      </c>
      <c r="C577" s="60">
        <v>22256257.021353383</v>
      </c>
      <c r="D577" s="55">
        <f t="shared" si="58"/>
        <v>146.14277813892883</v>
      </c>
    </row>
    <row r="578" spans="1:4" x14ac:dyDescent="0.3">
      <c r="A578" s="3">
        <f t="shared" si="59"/>
        <v>2033</v>
      </c>
      <c r="B578" s="59">
        <v>3692.7447368473458</v>
      </c>
      <c r="C578" s="60">
        <v>22614238.147368427</v>
      </c>
      <c r="D578" s="55">
        <f t="shared" si="58"/>
        <v>163.29290921865802</v>
      </c>
    </row>
    <row r="579" spans="1:4" x14ac:dyDescent="0.3">
      <c r="A579" s="3">
        <f t="shared" si="59"/>
        <v>2034</v>
      </c>
      <c r="B579" s="59">
        <v>4149.7462986600376</v>
      </c>
      <c r="C579" s="60">
        <v>23086262.459398493</v>
      </c>
      <c r="D579" s="55">
        <f t="shared" si="58"/>
        <v>179.74959376634229</v>
      </c>
    </row>
    <row r="580" spans="1:4" x14ac:dyDescent="0.3">
      <c r="A580" s="3">
        <f t="shared" si="59"/>
        <v>2035</v>
      </c>
      <c r="B580" s="59">
        <v>4656.4523598511278</v>
      </c>
      <c r="C580" s="60">
        <v>23547350.493233081</v>
      </c>
      <c r="D580" s="55">
        <f t="shared" si="58"/>
        <v>197.74846266416577</v>
      </c>
    </row>
    <row r="581" spans="1:4" x14ac:dyDescent="0.3">
      <c r="A581" s="3">
        <f t="shared" si="59"/>
        <v>2036</v>
      </c>
      <c r="B581" s="59">
        <v>5405.3938054393566</v>
      </c>
      <c r="C581" s="60">
        <v>24203243.830375936</v>
      </c>
      <c r="D581" s="55">
        <f t="shared" si="58"/>
        <v>223.33344419954958</v>
      </c>
    </row>
    <row r="582" spans="1:4" x14ac:dyDescent="0.3">
      <c r="A582" s="3">
        <f t="shared" si="59"/>
        <v>2037</v>
      </c>
      <c r="B582" s="59">
        <v>6606.5898208261024</v>
      </c>
      <c r="C582" s="60">
        <v>24625673.835338339</v>
      </c>
      <c r="D582" s="55">
        <f t="shared" si="58"/>
        <v>268.28057031054772</v>
      </c>
    </row>
    <row r="583" spans="1:4" x14ac:dyDescent="0.3">
      <c r="A583" s="3">
        <f t="shared" si="59"/>
        <v>2038</v>
      </c>
      <c r="B583" s="59">
        <v>8090.8761099658977</v>
      </c>
      <c r="C583" s="60">
        <v>25124627.188721798</v>
      </c>
      <c r="D583" s="55">
        <f t="shared" si="58"/>
        <v>322.02969815997164</v>
      </c>
    </row>
    <row r="584" spans="1:4" x14ac:dyDescent="0.3">
      <c r="A584" s="3">
        <f t="shared" si="59"/>
        <v>2039</v>
      </c>
      <c r="B584" s="59">
        <v>9583.2779304909745</v>
      </c>
      <c r="C584" s="60">
        <v>25683188.060902257</v>
      </c>
      <c r="D584" s="55">
        <f t="shared" si="58"/>
        <v>373.13428176308389</v>
      </c>
    </row>
    <row r="585" spans="1:4" x14ac:dyDescent="0.3">
      <c r="A585" s="3">
        <f t="shared" si="59"/>
        <v>2040</v>
      </c>
      <c r="B585" s="59">
        <v>11013.965251819125</v>
      </c>
      <c r="C585" s="60">
        <v>26345703.534135334</v>
      </c>
      <c r="D585" s="55">
        <f t="shared" si="58"/>
        <v>418.05546158783199</v>
      </c>
    </row>
    <row r="586" spans="1:4" x14ac:dyDescent="0.3">
      <c r="A586" s="3">
        <f t="shared" si="59"/>
        <v>2041</v>
      </c>
      <c r="B586" s="59">
        <v>12045.748051854554</v>
      </c>
      <c r="C586" s="60">
        <v>26821098.339097742</v>
      </c>
      <c r="D586" s="55">
        <f t="shared" si="58"/>
        <v>449.11464473083066</v>
      </c>
    </row>
    <row r="587" spans="1:4" x14ac:dyDescent="0.3">
      <c r="A587" s="3">
        <f t="shared" si="59"/>
        <v>2042</v>
      </c>
      <c r="B587" s="59">
        <v>12550.877598234632</v>
      </c>
      <c r="C587" s="60">
        <v>27198497.087218046</v>
      </c>
      <c r="D587" s="55">
        <f t="shared" si="58"/>
        <v>461.45482075672948</v>
      </c>
    </row>
    <row r="588" spans="1:4" x14ac:dyDescent="0.3">
      <c r="A588" s="3">
        <f t="shared" si="59"/>
        <v>2043</v>
      </c>
      <c r="B588" s="59">
        <v>12959.495055337129</v>
      </c>
      <c r="C588" s="60">
        <v>27861007.489473674</v>
      </c>
      <c r="D588" s="55">
        <f t="shared" si="58"/>
        <v>465.14811283236725</v>
      </c>
    </row>
    <row r="589" spans="1:4" x14ac:dyDescent="0.3">
      <c r="B589" s="56"/>
    </row>
    <row r="590" spans="1:4" x14ac:dyDescent="0.3">
      <c r="A590" s="3">
        <f>A561+1</f>
        <v>20</v>
      </c>
      <c r="B590" s="3" t="str">
        <f ca="1">OFFSET(Portfolios!$B$7,A590,0)</f>
        <v>Portfolio20</v>
      </c>
    </row>
    <row r="591" spans="1:4" x14ac:dyDescent="0.3">
      <c r="B591" s="3" t="s">
        <v>273</v>
      </c>
      <c r="C591" s="3" t="s">
        <v>265</v>
      </c>
      <c r="D591" s="3" t="s">
        <v>274</v>
      </c>
    </row>
    <row r="592" spans="1:4" x14ac:dyDescent="0.3">
      <c r="A592" s="3" t="s">
        <v>160</v>
      </c>
      <c r="B592" s="3" t="s">
        <v>267</v>
      </c>
      <c r="C592" s="3" t="s">
        <v>268</v>
      </c>
      <c r="D592" s="3" t="s">
        <v>269</v>
      </c>
    </row>
    <row r="593" spans="1:4" x14ac:dyDescent="0.3">
      <c r="A593" s="3">
        <f t="shared" ref="A593:A595" si="60">A594-1</f>
        <v>2019</v>
      </c>
      <c r="B593" s="9"/>
      <c r="C593" s="9"/>
      <c r="D593" s="9"/>
    </row>
    <row r="594" spans="1:4" x14ac:dyDescent="0.3">
      <c r="A594" s="3">
        <f t="shared" si="60"/>
        <v>2020</v>
      </c>
      <c r="B594" s="9"/>
      <c r="C594" s="9"/>
      <c r="D594" s="9"/>
    </row>
    <row r="595" spans="1:4" x14ac:dyDescent="0.3">
      <c r="A595" s="3">
        <f t="shared" si="60"/>
        <v>2021</v>
      </c>
      <c r="B595" s="9"/>
      <c r="C595" s="9"/>
      <c r="D595" s="9"/>
    </row>
    <row r="596" spans="1:4" x14ac:dyDescent="0.3">
      <c r="A596" s="3">
        <f>A597-1</f>
        <v>2022</v>
      </c>
      <c r="B596" s="9"/>
      <c r="C596" s="9"/>
      <c r="D596" s="9"/>
    </row>
    <row r="597" spans="1:4" x14ac:dyDescent="0.3">
      <c r="A597" s="3">
        <v>2023</v>
      </c>
      <c r="B597" s="10"/>
      <c r="C597" s="10"/>
      <c r="D597" s="10"/>
    </row>
    <row r="598" spans="1:4" x14ac:dyDescent="0.3">
      <c r="A598" s="3">
        <f>A597+1</f>
        <v>2024</v>
      </c>
      <c r="B598" s="14">
        <v>1566.1522210488399</v>
      </c>
      <c r="C598" s="69">
        <v>19544372.481203005</v>
      </c>
      <c r="D598" s="70">
        <f t="shared" ref="D598:D617" si="61">B598*1000000/C598</f>
        <v>80.133154571992648</v>
      </c>
    </row>
    <row r="599" spans="1:4" x14ac:dyDescent="0.3">
      <c r="A599" s="3">
        <f t="shared" ref="A599:A617" si="62">A598+1</f>
        <v>2025</v>
      </c>
      <c r="B599" s="59">
        <v>1648.3891558153214</v>
      </c>
      <c r="C599" s="60">
        <v>19815991.993233081</v>
      </c>
      <c r="D599" s="55">
        <f t="shared" si="61"/>
        <v>83.184791171606562</v>
      </c>
    </row>
    <row r="600" spans="1:4" x14ac:dyDescent="0.3">
      <c r="A600" s="3">
        <f t="shared" si="62"/>
        <v>2026</v>
      </c>
      <c r="B600" s="59">
        <v>1862.3291781544981</v>
      </c>
      <c r="C600" s="60">
        <v>20213483.140601497</v>
      </c>
      <c r="D600" s="55">
        <f t="shared" si="61"/>
        <v>92.133016620661465</v>
      </c>
    </row>
    <row r="601" spans="1:4" x14ac:dyDescent="0.3">
      <c r="A601" s="3">
        <f t="shared" si="62"/>
        <v>2027</v>
      </c>
      <c r="B601" s="59">
        <v>1894.5202417426367</v>
      </c>
      <c r="C601" s="60">
        <v>20580395.246616546</v>
      </c>
      <c r="D601" s="55">
        <f t="shared" si="61"/>
        <v>92.054609206501965</v>
      </c>
    </row>
    <row r="602" spans="1:4" x14ac:dyDescent="0.3">
      <c r="A602" s="3">
        <f t="shared" si="62"/>
        <v>2028</v>
      </c>
      <c r="B602" s="59">
        <v>1862.7887345575798</v>
      </c>
      <c r="C602" s="60">
        <v>20925422.46135338</v>
      </c>
      <c r="D602" s="55">
        <f t="shared" si="61"/>
        <v>89.020364487164642</v>
      </c>
    </row>
    <row r="603" spans="1:4" x14ac:dyDescent="0.3">
      <c r="A603" s="3">
        <f t="shared" si="62"/>
        <v>2029</v>
      </c>
      <c r="B603" s="59">
        <v>1938.631611944701</v>
      </c>
      <c r="C603" s="60">
        <v>21136076.131578956</v>
      </c>
      <c r="D603" s="55">
        <f t="shared" si="61"/>
        <v>91.721452926081824</v>
      </c>
    </row>
    <row r="604" spans="1:4" x14ac:dyDescent="0.3">
      <c r="A604" s="3">
        <f t="shared" si="62"/>
        <v>2030</v>
      </c>
      <c r="B604" s="59">
        <v>1961.569880948734</v>
      </c>
      <c r="C604" s="60">
        <v>21444011.921804506</v>
      </c>
      <c r="D604" s="55">
        <f t="shared" si="61"/>
        <v>91.474015594730588</v>
      </c>
    </row>
    <row r="605" spans="1:4" x14ac:dyDescent="0.3">
      <c r="A605" s="3">
        <f t="shared" si="62"/>
        <v>2031</v>
      </c>
      <c r="B605" s="59">
        <v>2547.919801891187</v>
      </c>
      <c r="C605" s="60">
        <v>21817479.37293233</v>
      </c>
      <c r="D605" s="55">
        <f t="shared" si="61"/>
        <v>116.78341747636723</v>
      </c>
    </row>
    <row r="606" spans="1:4" x14ac:dyDescent="0.3">
      <c r="A606" s="3">
        <f t="shared" si="62"/>
        <v>2032</v>
      </c>
      <c r="B606" s="59">
        <v>3256.2057720746247</v>
      </c>
      <c r="C606" s="60">
        <v>22256257.021353383</v>
      </c>
      <c r="D606" s="55">
        <f t="shared" si="61"/>
        <v>146.30518370409337</v>
      </c>
    </row>
    <row r="607" spans="1:4" x14ac:dyDescent="0.3">
      <c r="A607" s="3">
        <f t="shared" si="62"/>
        <v>2033</v>
      </c>
      <c r="B607" s="59">
        <v>3697.4590757870096</v>
      </c>
      <c r="C607" s="60">
        <v>22614238.147368427</v>
      </c>
      <c r="D607" s="55">
        <f t="shared" si="61"/>
        <v>163.50137695075415</v>
      </c>
    </row>
    <row r="608" spans="1:4" x14ac:dyDescent="0.3">
      <c r="A608" s="3">
        <f t="shared" si="62"/>
        <v>2034</v>
      </c>
      <c r="B608" s="59">
        <v>4159.3529781996476</v>
      </c>
      <c r="C608" s="60">
        <v>23086262.459398493</v>
      </c>
      <c r="D608" s="55">
        <f t="shared" si="61"/>
        <v>180.16571480613837</v>
      </c>
    </row>
    <row r="609" spans="1:4" x14ac:dyDescent="0.3">
      <c r="A609" s="3">
        <f t="shared" si="62"/>
        <v>2035</v>
      </c>
      <c r="B609" s="59">
        <v>4669.6056098511272</v>
      </c>
      <c r="C609" s="60">
        <v>23547350.493233081</v>
      </c>
      <c r="D609" s="55">
        <f t="shared" si="61"/>
        <v>198.30704992449387</v>
      </c>
    </row>
    <row r="610" spans="1:4" x14ac:dyDescent="0.3">
      <c r="A610" s="3">
        <f t="shared" si="62"/>
        <v>2036</v>
      </c>
      <c r="B610" s="59">
        <v>5443.1769454393561</v>
      </c>
      <c r="C610" s="60">
        <v>24203243.830375936</v>
      </c>
      <c r="D610" s="55">
        <f t="shared" si="61"/>
        <v>224.89452172555374</v>
      </c>
    </row>
    <row r="611" spans="1:4" x14ac:dyDescent="0.3">
      <c r="A611" s="3">
        <f t="shared" si="62"/>
        <v>2037</v>
      </c>
      <c r="B611" s="59">
        <v>6643.3447108261025</v>
      </c>
      <c r="C611" s="60">
        <v>24625673.835338339</v>
      </c>
      <c r="D611" s="55">
        <f t="shared" si="61"/>
        <v>269.77311383426058</v>
      </c>
    </row>
    <row r="612" spans="1:4" x14ac:dyDescent="0.3">
      <c r="A612" s="3">
        <f t="shared" si="62"/>
        <v>2038</v>
      </c>
      <c r="B612" s="59">
        <v>8107.0674095474124</v>
      </c>
      <c r="C612" s="60">
        <v>25124627.188721798</v>
      </c>
      <c r="D612" s="55">
        <f t="shared" si="61"/>
        <v>322.67413755642099</v>
      </c>
    </row>
    <row r="613" spans="1:4" x14ac:dyDescent="0.3">
      <c r="A613" s="3">
        <f t="shared" si="62"/>
        <v>2039</v>
      </c>
      <c r="B613" s="59">
        <v>9596.9597804909736</v>
      </c>
      <c r="C613" s="60">
        <v>25683188.060902257</v>
      </c>
      <c r="D613" s="55">
        <f t="shared" si="61"/>
        <v>373.66699794954627</v>
      </c>
    </row>
    <row r="614" spans="1:4" x14ac:dyDescent="0.3">
      <c r="A614" s="3">
        <f t="shared" si="62"/>
        <v>2040</v>
      </c>
      <c r="B614" s="59">
        <v>11024.226973776269</v>
      </c>
      <c r="C614" s="60">
        <v>26345703.534135334</v>
      </c>
      <c r="D614" s="55">
        <f t="shared" si="61"/>
        <v>418.44496426115597</v>
      </c>
    </row>
    <row r="615" spans="1:4" x14ac:dyDescent="0.3">
      <c r="A615" s="3">
        <f t="shared" si="62"/>
        <v>2041</v>
      </c>
      <c r="B615" s="59">
        <v>12057.217991854555</v>
      </c>
      <c r="C615" s="60">
        <v>26821098.339097742</v>
      </c>
      <c r="D615" s="55">
        <f t="shared" si="61"/>
        <v>449.54229090157975</v>
      </c>
    </row>
    <row r="616" spans="1:4" x14ac:dyDescent="0.3">
      <c r="A616" s="3">
        <f t="shared" si="62"/>
        <v>2042</v>
      </c>
      <c r="B616" s="59">
        <v>12500.212850632697</v>
      </c>
      <c r="C616" s="60">
        <v>27198497.087218046</v>
      </c>
      <c r="D616" s="55">
        <f t="shared" si="61"/>
        <v>459.59204328636167</v>
      </c>
    </row>
    <row r="617" spans="1:4" x14ac:dyDescent="0.3">
      <c r="A617" s="3">
        <f t="shared" si="62"/>
        <v>2043</v>
      </c>
      <c r="B617" s="59">
        <v>12831.459003113801</v>
      </c>
      <c r="C617" s="60">
        <v>27861007.489473674</v>
      </c>
      <c r="D617" s="55">
        <f t="shared" si="61"/>
        <v>460.55258439457828</v>
      </c>
    </row>
    <row r="618" spans="1:4" x14ac:dyDescent="0.3">
      <c r="B618" s="56"/>
    </row>
    <row r="619" spans="1:4" x14ac:dyDescent="0.3">
      <c r="A619" s="3">
        <f>A590+1</f>
        <v>21</v>
      </c>
      <c r="B619" s="3" t="str">
        <f ca="1">OFFSET(Portfolios!$B$7,A619,0)</f>
        <v>Portfolio21</v>
      </c>
    </row>
    <row r="620" spans="1:4" x14ac:dyDescent="0.3">
      <c r="B620" s="3" t="s">
        <v>273</v>
      </c>
      <c r="C620" s="3" t="s">
        <v>265</v>
      </c>
      <c r="D620" s="3" t="s">
        <v>274</v>
      </c>
    </row>
    <row r="621" spans="1:4" x14ac:dyDescent="0.3">
      <c r="A621" s="3" t="s">
        <v>160</v>
      </c>
      <c r="B621" s="3" t="s">
        <v>267</v>
      </c>
      <c r="C621" s="3" t="s">
        <v>268</v>
      </c>
      <c r="D621" s="3" t="s">
        <v>269</v>
      </c>
    </row>
    <row r="622" spans="1:4" x14ac:dyDescent="0.3">
      <c r="A622" s="3">
        <f t="shared" ref="A622:A624" si="63">A623-1</f>
        <v>2019</v>
      </c>
      <c r="B622" s="9"/>
      <c r="C622" s="9"/>
      <c r="D622" s="9"/>
    </row>
    <row r="623" spans="1:4" x14ac:dyDescent="0.3">
      <c r="A623" s="3">
        <f t="shared" si="63"/>
        <v>2020</v>
      </c>
      <c r="B623" s="9"/>
      <c r="C623" s="9"/>
      <c r="D623" s="9"/>
    </row>
    <row r="624" spans="1:4" x14ac:dyDescent="0.3">
      <c r="A624" s="3">
        <f t="shared" si="63"/>
        <v>2021</v>
      </c>
      <c r="B624" s="9"/>
      <c r="C624" s="9"/>
      <c r="D624" s="9"/>
    </row>
    <row r="625" spans="1:4" x14ac:dyDescent="0.3">
      <c r="A625" s="3">
        <f>A626-1</f>
        <v>2022</v>
      </c>
      <c r="B625" s="9"/>
      <c r="C625" s="9"/>
      <c r="D625" s="9"/>
    </row>
    <row r="626" spans="1:4" x14ac:dyDescent="0.3">
      <c r="A626" s="3">
        <v>2023</v>
      </c>
      <c r="B626" s="10"/>
      <c r="C626" s="10"/>
      <c r="D626" s="10"/>
    </row>
    <row r="627" spans="1:4" x14ac:dyDescent="0.3">
      <c r="A627" s="3">
        <f>A626+1</f>
        <v>2024</v>
      </c>
      <c r="B627" s="14">
        <v>1566.1522210488399</v>
      </c>
      <c r="C627" s="69">
        <v>19544372.481203005</v>
      </c>
      <c r="D627" s="70">
        <f t="shared" ref="D627:D646" si="64">B627*1000000/C627</f>
        <v>80.133154571992648</v>
      </c>
    </row>
    <row r="628" spans="1:4" x14ac:dyDescent="0.3">
      <c r="A628" s="3">
        <f t="shared" ref="A628:A646" si="65">A627+1</f>
        <v>2025</v>
      </c>
      <c r="B628" s="59">
        <v>1648.3891558153214</v>
      </c>
      <c r="C628" s="60">
        <v>19815991.993233081</v>
      </c>
      <c r="D628" s="55">
        <f t="shared" si="64"/>
        <v>83.184791171606562</v>
      </c>
    </row>
    <row r="629" spans="1:4" x14ac:dyDescent="0.3">
      <c r="A629" s="3">
        <f t="shared" si="65"/>
        <v>2026</v>
      </c>
      <c r="B629" s="59">
        <v>1894.2175942730039</v>
      </c>
      <c r="C629" s="60">
        <v>20213483.140601497</v>
      </c>
      <c r="D629" s="55">
        <f t="shared" si="64"/>
        <v>93.710598074421583</v>
      </c>
    </row>
    <row r="630" spans="1:4" x14ac:dyDescent="0.3">
      <c r="A630" s="3">
        <f t="shared" si="65"/>
        <v>2027</v>
      </c>
      <c r="B630" s="59">
        <v>1922.6056829705237</v>
      </c>
      <c r="C630" s="60">
        <v>20580395.246616546</v>
      </c>
      <c r="D630" s="55">
        <f t="shared" si="64"/>
        <v>93.419278878358938</v>
      </c>
    </row>
    <row r="631" spans="1:4" x14ac:dyDescent="0.3">
      <c r="A631" s="3">
        <f t="shared" si="65"/>
        <v>2028</v>
      </c>
      <c r="B631" s="59">
        <v>1892.3443937003958</v>
      </c>
      <c r="C631" s="60">
        <v>20925422.46135338</v>
      </c>
      <c r="D631" s="55">
        <f t="shared" si="64"/>
        <v>90.432792800017182</v>
      </c>
    </row>
    <row r="632" spans="1:4" x14ac:dyDescent="0.3">
      <c r="A632" s="3">
        <f t="shared" si="65"/>
        <v>2029</v>
      </c>
      <c r="B632" s="59">
        <v>1980.6214181903313</v>
      </c>
      <c r="C632" s="60">
        <v>21136076.131578956</v>
      </c>
      <c r="D632" s="55">
        <f t="shared" si="64"/>
        <v>93.708094438169027</v>
      </c>
    </row>
    <row r="633" spans="1:4" x14ac:dyDescent="0.3">
      <c r="A633" s="3">
        <f t="shared" si="65"/>
        <v>2030</v>
      </c>
      <c r="B633" s="59">
        <v>2083.4022645403675</v>
      </c>
      <c r="C633" s="60">
        <v>21444011.921804506</v>
      </c>
      <c r="D633" s="55">
        <f t="shared" si="64"/>
        <v>97.15543304757918</v>
      </c>
    </row>
    <row r="634" spans="1:4" x14ac:dyDescent="0.3">
      <c r="A634" s="3">
        <f t="shared" si="65"/>
        <v>2031</v>
      </c>
      <c r="B634" s="59">
        <v>2657.2353660726617</v>
      </c>
      <c r="C634" s="60">
        <v>21817479.37293233</v>
      </c>
      <c r="D634" s="55">
        <f t="shared" si="64"/>
        <v>121.79387548175424</v>
      </c>
    </row>
    <row r="635" spans="1:4" x14ac:dyDescent="0.3">
      <c r="A635" s="3">
        <f t="shared" si="65"/>
        <v>2032</v>
      </c>
      <c r="B635" s="59">
        <v>3353.4764120746245</v>
      </c>
      <c r="C635" s="60">
        <v>22256257.021353383</v>
      </c>
      <c r="D635" s="55">
        <f t="shared" si="64"/>
        <v>150.6756688178605</v>
      </c>
    </row>
    <row r="636" spans="1:4" x14ac:dyDescent="0.3">
      <c r="A636" s="3">
        <f t="shared" si="65"/>
        <v>2033</v>
      </c>
      <c r="B636" s="59">
        <v>3791.5177057870101</v>
      </c>
      <c r="C636" s="60">
        <v>22614238.147368427</v>
      </c>
      <c r="D636" s="55">
        <f t="shared" si="64"/>
        <v>167.66064286928992</v>
      </c>
    </row>
    <row r="637" spans="1:4" x14ac:dyDescent="0.3">
      <c r="A637" s="3">
        <f t="shared" si="65"/>
        <v>2034</v>
      </c>
      <c r="B637" s="59">
        <v>4266.2473181996475</v>
      </c>
      <c r="C637" s="60">
        <v>23086262.459398493</v>
      </c>
      <c r="D637" s="55">
        <f t="shared" si="64"/>
        <v>184.7959289946842</v>
      </c>
    </row>
    <row r="638" spans="1:4" x14ac:dyDescent="0.3">
      <c r="A638" s="3">
        <f t="shared" si="65"/>
        <v>2035</v>
      </c>
      <c r="B638" s="59">
        <v>4776.1589625781016</v>
      </c>
      <c r="C638" s="60">
        <v>23547350.493233081</v>
      </c>
      <c r="D638" s="55">
        <f t="shared" si="64"/>
        <v>202.83211752212424</v>
      </c>
    </row>
    <row r="639" spans="1:4" x14ac:dyDescent="0.3">
      <c r="A639" s="3">
        <f t="shared" si="65"/>
        <v>2036</v>
      </c>
      <c r="B639" s="59">
        <v>5531.6614632264191</v>
      </c>
      <c r="C639" s="60">
        <v>24203243.830375936</v>
      </c>
      <c r="D639" s="55">
        <f t="shared" si="64"/>
        <v>228.55041671248986</v>
      </c>
    </row>
    <row r="640" spans="1:4" x14ac:dyDescent="0.3">
      <c r="A640" s="3">
        <f t="shared" si="65"/>
        <v>2037</v>
      </c>
      <c r="B640" s="59">
        <v>6716.9981703924641</v>
      </c>
      <c r="C640" s="60">
        <v>24625673.835338339</v>
      </c>
      <c r="D640" s="55">
        <f t="shared" si="64"/>
        <v>272.76403542523315</v>
      </c>
    </row>
    <row r="641" spans="1:4" x14ac:dyDescent="0.3">
      <c r="A641" s="3">
        <f t="shared" si="65"/>
        <v>2038</v>
      </c>
      <c r="B641" s="59">
        <v>8180.3389491289281</v>
      </c>
      <c r="C641" s="60">
        <v>25124627.188721798</v>
      </c>
      <c r="D641" s="55">
        <f t="shared" si="64"/>
        <v>325.59046101193508</v>
      </c>
    </row>
    <row r="642" spans="1:4" x14ac:dyDescent="0.3">
      <c r="A642" s="3">
        <f t="shared" si="65"/>
        <v>2039</v>
      </c>
      <c r="B642" s="59">
        <v>9701.8351173188967</v>
      </c>
      <c r="C642" s="60">
        <v>25683188.060902257</v>
      </c>
      <c r="D642" s="55">
        <f t="shared" si="64"/>
        <v>377.75042157200437</v>
      </c>
    </row>
    <row r="643" spans="1:4" x14ac:dyDescent="0.3">
      <c r="A643" s="3">
        <f t="shared" si="65"/>
        <v>2040</v>
      </c>
      <c r="B643" s="59">
        <v>11126.129393776269</v>
      </c>
      <c r="C643" s="60">
        <v>26345703.534135334</v>
      </c>
      <c r="D643" s="55">
        <f t="shared" si="64"/>
        <v>422.31285945203473</v>
      </c>
    </row>
    <row r="644" spans="1:4" x14ac:dyDescent="0.3">
      <c r="A644" s="3">
        <f t="shared" si="65"/>
        <v>2041</v>
      </c>
      <c r="B644" s="59">
        <v>12158.239191854555</v>
      </c>
      <c r="C644" s="60">
        <v>26821098.339097742</v>
      </c>
      <c r="D644" s="55">
        <f t="shared" si="64"/>
        <v>453.30877349385821</v>
      </c>
    </row>
    <row r="645" spans="1:4" x14ac:dyDescent="0.3">
      <c r="A645" s="3">
        <f t="shared" si="65"/>
        <v>2042</v>
      </c>
      <c r="B645" s="59">
        <v>12644.646118234632</v>
      </c>
      <c r="C645" s="60">
        <v>27198497.087218046</v>
      </c>
      <c r="D645" s="55">
        <f t="shared" si="64"/>
        <v>464.90238330767892</v>
      </c>
    </row>
    <row r="646" spans="1:4" x14ac:dyDescent="0.3">
      <c r="A646" s="3">
        <f t="shared" si="65"/>
        <v>2043</v>
      </c>
      <c r="B646" s="59">
        <v>13028.881383113801</v>
      </c>
      <c r="C646" s="60">
        <v>27861007.489473674</v>
      </c>
      <c r="D646" s="55">
        <f t="shared" si="64"/>
        <v>467.63855858537482</v>
      </c>
    </row>
    <row r="647" spans="1:4" x14ac:dyDescent="0.3">
      <c r="B647" s="56"/>
    </row>
    <row r="648" spans="1:4" x14ac:dyDescent="0.3">
      <c r="A648" s="3">
        <f>A619+1</f>
        <v>22</v>
      </c>
      <c r="B648" s="3" t="str">
        <f ca="1">OFFSET(Portfolios!$B$7,A648,0)</f>
        <v>Portfolio22</v>
      </c>
    </row>
    <row r="649" spans="1:4" x14ac:dyDescent="0.3">
      <c r="B649" s="3" t="s">
        <v>273</v>
      </c>
      <c r="C649" s="3" t="s">
        <v>265</v>
      </c>
      <c r="D649" s="3" t="s">
        <v>274</v>
      </c>
    </row>
    <row r="650" spans="1:4" x14ac:dyDescent="0.3">
      <c r="A650" s="3" t="s">
        <v>160</v>
      </c>
      <c r="B650" s="3" t="s">
        <v>267</v>
      </c>
      <c r="C650" s="3" t="s">
        <v>268</v>
      </c>
      <c r="D650" s="3" t="s">
        <v>269</v>
      </c>
    </row>
    <row r="651" spans="1:4" x14ac:dyDescent="0.3">
      <c r="A651" s="3">
        <f t="shared" ref="A651:A653" si="66">A652-1</f>
        <v>2019</v>
      </c>
      <c r="B651" s="9"/>
      <c r="C651" s="9"/>
      <c r="D651" s="9"/>
    </row>
    <row r="652" spans="1:4" x14ac:dyDescent="0.3">
      <c r="A652" s="3">
        <f t="shared" si="66"/>
        <v>2020</v>
      </c>
      <c r="B652" s="9"/>
      <c r="C652" s="9"/>
      <c r="D652" s="9"/>
    </row>
    <row r="653" spans="1:4" x14ac:dyDescent="0.3">
      <c r="A653" s="3">
        <f t="shared" si="66"/>
        <v>2021</v>
      </c>
      <c r="B653" s="9"/>
      <c r="C653" s="9"/>
      <c r="D653" s="9"/>
    </row>
    <row r="654" spans="1:4" x14ac:dyDescent="0.3">
      <c r="A654" s="3">
        <f>A655-1</f>
        <v>2022</v>
      </c>
      <c r="B654" s="9"/>
      <c r="C654" s="9"/>
      <c r="D654" s="9"/>
    </row>
    <row r="655" spans="1:4" x14ac:dyDescent="0.3">
      <c r="A655" s="3">
        <v>2023</v>
      </c>
      <c r="B655" s="10"/>
      <c r="C655" s="10"/>
      <c r="D655" s="10"/>
    </row>
    <row r="656" spans="1:4" x14ac:dyDescent="0.3">
      <c r="A656" s="3">
        <f>A655+1</f>
        <v>2024</v>
      </c>
      <c r="B656" s="59">
        <v>1566.1522210488399</v>
      </c>
      <c r="C656" s="60">
        <v>19544372.481203005</v>
      </c>
      <c r="D656" s="55">
        <f t="shared" ref="D656:D675" si="67">B656*1000000/C656</f>
        <v>80.133154571992648</v>
      </c>
    </row>
    <row r="657" spans="1:4" x14ac:dyDescent="0.3">
      <c r="A657" s="3">
        <f t="shared" ref="A657:A675" si="68">A656+1</f>
        <v>2025</v>
      </c>
      <c r="B657" s="59">
        <v>1648.3863099090518</v>
      </c>
      <c r="C657" s="60">
        <v>19815991.993233081</v>
      </c>
      <c r="D657" s="55">
        <f t="shared" si="67"/>
        <v>83.184647554962453</v>
      </c>
    </row>
    <row r="658" spans="1:4" x14ac:dyDescent="0.3">
      <c r="A658" s="3">
        <f t="shared" si="68"/>
        <v>2026</v>
      </c>
      <c r="B658" s="59">
        <v>1633.9452187233092</v>
      </c>
      <c r="C658" s="60">
        <v>20213483.140601497</v>
      </c>
      <c r="D658" s="55">
        <f t="shared" si="67"/>
        <v>80.834421626291146</v>
      </c>
    </row>
    <row r="659" spans="1:4" x14ac:dyDescent="0.3">
      <c r="A659" s="3">
        <f t="shared" si="68"/>
        <v>2027</v>
      </c>
      <c r="B659" s="59">
        <v>1689.5390840970001</v>
      </c>
      <c r="C659" s="60">
        <v>20580395.246616546</v>
      </c>
      <c r="D659" s="55">
        <f t="shared" si="67"/>
        <v>82.094588750658872</v>
      </c>
    </row>
    <row r="660" spans="1:4" x14ac:dyDescent="0.3">
      <c r="A660" s="3">
        <f t="shared" si="68"/>
        <v>2028</v>
      </c>
      <c r="B660" s="59">
        <v>1904.8692253582092</v>
      </c>
      <c r="C660" s="60">
        <v>20925422.46135338</v>
      </c>
      <c r="D660" s="55">
        <f t="shared" si="67"/>
        <v>91.031338978998519</v>
      </c>
    </row>
    <row r="661" spans="1:4" x14ac:dyDescent="0.3">
      <c r="A661" s="3">
        <f t="shared" si="68"/>
        <v>2029</v>
      </c>
      <c r="B661" s="59">
        <v>1979.1571632078114</v>
      </c>
      <c r="C661" s="60">
        <v>21136076.131578956</v>
      </c>
      <c r="D661" s="55">
        <f t="shared" si="67"/>
        <v>93.638816916011919</v>
      </c>
    </row>
    <row r="662" spans="1:4" x14ac:dyDescent="0.3">
      <c r="A662" s="3">
        <f t="shared" si="68"/>
        <v>2030</v>
      </c>
      <c r="B662" s="59">
        <v>2020.1532309487338</v>
      </c>
      <c r="C662" s="60">
        <v>21444011.921804506</v>
      </c>
      <c r="D662" s="55">
        <f t="shared" si="67"/>
        <v>94.205936758252776</v>
      </c>
    </row>
    <row r="663" spans="1:4" x14ac:dyDescent="0.3">
      <c r="A663" s="3">
        <f t="shared" si="68"/>
        <v>2031</v>
      </c>
      <c r="B663" s="59">
        <v>2555.8429018911875</v>
      </c>
      <c r="C663" s="60">
        <v>21817479.37293233</v>
      </c>
      <c r="D663" s="55">
        <f t="shared" si="67"/>
        <v>117.14657125158429</v>
      </c>
    </row>
    <row r="664" spans="1:4" x14ac:dyDescent="0.3">
      <c r="A664" s="3">
        <f t="shared" si="68"/>
        <v>2032</v>
      </c>
      <c r="B664" s="59">
        <v>3264.5848920746248</v>
      </c>
      <c r="C664" s="60">
        <v>22256257.021353383</v>
      </c>
      <c r="D664" s="55">
        <f t="shared" si="67"/>
        <v>146.68166749433541</v>
      </c>
    </row>
    <row r="665" spans="1:4" x14ac:dyDescent="0.3">
      <c r="A665" s="3">
        <f t="shared" si="68"/>
        <v>2033</v>
      </c>
      <c r="B665" s="59">
        <v>3705.26423578701</v>
      </c>
      <c r="C665" s="60">
        <v>22614238.147368427</v>
      </c>
      <c r="D665" s="55">
        <f t="shared" si="67"/>
        <v>163.84652056997038</v>
      </c>
    </row>
    <row r="666" spans="1:4" x14ac:dyDescent="0.3">
      <c r="A666" s="3">
        <f t="shared" si="68"/>
        <v>2034</v>
      </c>
      <c r="B666" s="59">
        <v>4164.3814981996484</v>
      </c>
      <c r="C666" s="60">
        <v>23086262.459398493</v>
      </c>
      <c r="D666" s="55">
        <f t="shared" si="67"/>
        <v>180.38352918855927</v>
      </c>
    </row>
    <row r="667" spans="1:4" x14ac:dyDescent="0.3">
      <c r="A667" s="3">
        <f t="shared" si="68"/>
        <v>2035</v>
      </c>
      <c r="B667" s="59">
        <v>4674.5180812146145</v>
      </c>
      <c r="C667" s="60">
        <v>23547350.493233081</v>
      </c>
      <c r="D667" s="55">
        <f t="shared" si="67"/>
        <v>198.51567090564836</v>
      </c>
    </row>
    <row r="668" spans="1:4" x14ac:dyDescent="0.3">
      <c r="A668" s="3">
        <f t="shared" si="68"/>
        <v>2036</v>
      </c>
      <c r="B668" s="59">
        <v>5422.7502454393561</v>
      </c>
      <c r="C668" s="60">
        <v>24203243.830375936</v>
      </c>
      <c r="D668" s="55">
        <f t="shared" si="67"/>
        <v>224.05055634045263</v>
      </c>
    </row>
    <row r="669" spans="1:4" x14ac:dyDescent="0.3">
      <c r="A669" s="3">
        <f t="shared" si="68"/>
        <v>2037</v>
      </c>
      <c r="B669" s="59">
        <v>6623.1593108261022</v>
      </c>
      <c r="C669" s="60">
        <v>24625673.835338339</v>
      </c>
      <c r="D669" s="55">
        <f t="shared" si="67"/>
        <v>268.95342458900495</v>
      </c>
    </row>
    <row r="670" spans="1:4" x14ac:dyDescent="0.3">
      <c r="A670" s="3">
        <f t="shared" si="68"/>
        <v>2038</v>
      </c>
      <c r="B670" s="59">
        <v>8126.733099965898</v>
      </c>
      <c r="C670" s="60">
        <v>25124627.188721798</v>
      </c>
      <c r="D670" s="55">
        <f t="shared" si="67"/>
        <v>323.45686321721462</v>
      </c>
    </row>
    <row r="671" spans="1:4" x14ac:dyDescent="0.3">
      <c r="A671" s="3">
        <f t="shared" si="68"/>
        <v>2039</v>
      </c>
      <c r="B671" s="59">
        <v>9602.8809236630495</v>
      </c>
      <c r="C671" s="60">
        <v>25683188.060902257</v>
      </c>
      <c r="D671" s="55">
        <f t="shared" si="67"/>
        <v>373.89754343938318</v>
      </c>
    </row>
    <row r="672" spans="1:4" x14ac:dyDescent="0.3">
      <c r="A672" s="3">
        <f t="shared" si="68"/>
        <v>2040</v>
      </c>
      <c r="B672" s="59">
        <v>11029.378903776271</v>
      </c>
      <c r="C672" s="60">
        <v>26345703.534135334</v>
      </c>
      <c r="D672" s="55">
        <f t="shared" si="67"/>
        <v>418.64051531157008</v>
      </c>
    </row>
    <row r="673" spans="1:4" x14ac:dyDescent="0.3">
      <c r="A673" s="3">
        <f t="shared" si="68"/>
        <v>2041</v>
      </c>
      <c r="B673" s="59">
        <v>12062.294801854554</v>
      </c>
      <c r="C673" s="60">
        <v>26821098.339097742</v>
      </c>
      <c r="D673" s="55">
        <f t="shared" si="67"/>
        <v>449.73157509627652</v>
      </c>
    </row>
    <row r="674" spans="1:4" x14ac:dyDescent="0.3">
      <c r="A674" s="3">
        <f t="shared" si="68"/>
        <v>2042</v>
      </c>
      <c r="B674" s="59">
        <v>12504.952500632699</v>
      </c>
      <c r="C674" s="60">
        <v>27198497.087218046</v>
      </c>
      <c r="D674" s="55">
        <f t="shared" si="67"/>
        <v>459.76630475326556</v>
      </c>
    </row>
    <row r="675" spans="1:4" x14ac:dyDescent="0.3">
      <c r="A675" s="3">
        <f t="shared" si="68"/>
        <v>2043</v>
      </c>
      <c r="B675" s="59">
        <v>12835.598773113799</v>
      </c>
      <c r="C675" s="60">
        <v>27861007.489473674</v>
      </c>
      <c r="D675" s="55">
        <f t="shared" si="67"/>
        <v>460.70117090931802</v>
      </c>
    </row>
    <row r="676" spans="1:4" x14ac:dyDescent="0.3">
      <c r="B676" s="56"/>
    </row>
    <row r="677" spans="1:4" x14ac:dyDescent="0.3">
      <c r="A677" s="3">
        <f>A648+1</f>
        <v>23</v>
      </c>
      <c r="B677" s="3" t="str">
        <f ca="1">OFFSET(Portfolios!$B$7,A677,0)</f>
        <v>Portfolio23</v>
      </c>
    </row>
    <row r="678" spans="1:4" x14ac:dyDescent="0.3">
      <c r="B678" s="3" t="s">
        <v>273</v>
      </c>
      <c r="C678" s="3" t="s">
        <v>265</v>
      </c>
      <c r="D678" s="3" t="s">
        <v>274</v>
      </c>
    </row>
    <row r="679" spans="1:4" x14ac:dyDescent="0.3">
      <c r="A679" s="3" t="s">
        <v>160</v>
      </c>
      <c r="B679" s="3" t="s">
        <v>267</v>
      </c>
      <c r="C679" s="3" t="s">
        <v>268</v>
      </c>
      <c r="D679" s="3" t="s">
        <v>269</v>
      </c>
    </row>
    <row r="680" spans="1:4" x14ac:dyDescent="0.3">
      <c r="A680" s="3">
        <f t="shared" ref="A680:A682" si="69">A681-1</f>
        <v>2019</v>
      </c>
      <c r="B680" s="9"/>
      <c r="C680" s="9"/>
      <c r="D680" s="9"/>
    </row>
    <row r="681" spans="1:4" x14ac:dyDescent="0.3">
      <c r="A681" s="3">
        <f t="shared" si="69"/>
        <v>2020</v>
      </c>
      <c r="B681" s="9"/>
      <c r="C681" s="9"/>
      <c r="D681" s="9"/>
    </row>
    <row r="682" spans="1:4" x14ac:dyDescent="0.3">
      <c r="A682" s="3">
        <f t="shared" si="69"/>
        <v>2021</v>
      </c>
      <c r="B682" s="9"/>
      <c r="C682" s="9"/>
      <c r="D682" s="9"/>
    </row>
    <row r="683" spans="1:4" x14ac:dyDescent="0.3">
      <c r="A683" s="3">
        <f>A684-1</f>
        <v>2022</v>
      </c>
      <c r="B683" s="9"/>
      <c r="C683" s="9"/>
      <c r="D683" s="9"/>
    </row>
    <row r="684" spans="1:4" x14ac:dyDescent="0.3">
      <c r="A684" s="3">
        <v>2023</v>
      </c>
      <c r="B684" s="10"/>
      <c r="C684" s="10"/>
      <c r="D684" s="10"/>
    </row>
    <row r="685" spans="1:4" x14ac:dyDescent="0.3">
      <c r="A685" s="3">
        <f>A684+1</f>
        <v>2024</v>
      </c>
      <c r="B685" s="59">
        <v>1566.1522210488399</v>
      </c>
      <c r="C685" s="60">
        <v>19544372.481203005</v>
      </c>
      <c r="D685" s="55">
        <f t="shared" ref="D685:D704" si="70">B685*1000000/C685</f>
        <v>80.133154571992648</v>
      </c>
    </row>
    <row r="686" spans="1:4" x14ac:dyDescent="0.3">
      <c r="A686" s="3">
        <f t="shared" ref="A686:A704" si="71">A685+1</f>
        <v>2025</v>
      </c>
      <c r="B686" s="59">
        <v>1648.3863099090518</v>
      </c>
      <c r="C686" s="60">
        <v>19815991.993233081</v>
      </c>
      <c r="D686" s="55">
        <f t="shared" si="70"/>
        <v>83.184647554962453</v>
      </c>
    </row>
    <row r="687" spans="1:4" x14ac:dyDescent="0.3">
      <c r="A687" s="3">
        <f t="shared" si="71"/>
        <v>2026</v>
      </c>
      <c r="B687" s="59">
        <v>1633.9898493751462</v>
      </c>
      <c r="C687" s="60">
        <v>20213483.140601497</v>
      </c>
      <c r="D687" s="55">
        <f t="shared" si="70"/>
        <v>80.836629590723931</v>
      </c>
    </row>
    <row r="688" spans="1:4" x14ac:dyDescent="0.3">
      <c r="A688" s="3">
        <f t="shared" si="71"/>
        <v>2027</v>
      </c>
      <c r="B688" s="59">
        <v>1689.5945876213561</v>
      </c>
      <c r="C688" s="60">
        <v>20580395.246616546</v>
      </c>
      <c r="D688" s="55">
        <f t="shared" si="70"/>
        <v>82.097285663118086</v>
      </c>
    </row>
    <row r="689" spans="1:4" x14ac:dyDescent="0.3">
      <c r="A689" s="3">
        <f t="shared" si="71"/>
        <v>2028</v>
      </c>
      <c r="B689" s="59">
        <v>1929.0726726696012</v>
      </c>
      <c r="C689" s="60">
        <v>20925422.46135338</v>
      </c>
      <c r="D689" s="55">
        <f t="shared" si="70"/>
        <v>92.187991723099287</v>
      </c>
    </row>
    <row r="690" spans="1:4" x14ac:dyDescent="0.3">
      <c r="A690" s="3">
        <f t="shared" si="71"/>
        <v>2029</v>
      </c>
      <c r="B690" s="59">
        <v>2009.2085756990714</v>
      </c>
      <c r="C690" s="60">
        <v>21136076.131578956</v>
      </c>
      <c r="D690" s="55">
        <f t="shared" si="70"/>
        <v>95.060623513612171</v>
      </c>
    </row>
    <row r="691" spans="1:4" x14ac:dyDescent="0.3">
      <c r="A691" s="3">
        <f t="shared" si="71"/>
        <v>2030</v>
      </c>
      <c r="B691" s="59">
        <v>2129.0874745403676</v>
      </c>
      <c r="C691" s="60">
        <v>21444011.921804506</v>
      </c>
      <c r="D691" s="55">
        <f t="shared" si="70"/>
        <v>99.285874411191131</v>
      </c>
    </row>
    <row r="692" spans="1:4" x14ac:dyDescent="0.3">
      <c r="A692" s="3">
        <f t="shared" si="71"/>
        <v>2031</v>
      </c>
      <c r="B692" s="59">
        <v>2662.4687360726612</v>
      </c>
      <c r="C692" s="60">
        <v>21817479.37293233</v>
      </c>
      <c r="D692" s="55">
        <f t="shared" si="70"/>
        <v>122.03374599614978</v>
      </c>
    </row>
    <row r="693" spans="1:4" x14ac:dyDescent="0.3">
      <c r="A693" s="3">
        <f t="shared" si="71"/>
        <v>2032</v>
      </c>
      <c r="B693" s="59">
        <v>3355.4655520746246</v>
      </c>
      <c r="C693" s="60">
        <v>22256257.021353383</v>
      </c>
      <c r="D693" s="55">
        <f t="shared" si="70"/>
        <v>150.76504323504537</v>
      </c>
    </row>
    <row r="694" spans="1:4" x14ac:dyDescent="0.3">
      <c r="A694" s="3">
        <f t="shared" si="71"/>
        <v>2033</v>
      </c>
      <c r="B694" s="59">
        <v>3794.1682457870102</v>
      </c>
      <c r="C694" s="60">
        <v>22614238.147368427</v>
      </c>
      <c r="D694" s="55">
        <f t="shared" si="70"/>
        <v>167.77784955928439</v>
      </c>
    </row>
    <row r="695" spans="1:4" x14ac:dyDescent="0.3">
      <c r="A695" s="3">
        <f t="shared" si="71"/>
        <v>2034</v>
      </c>
      <c r="B695" s="59">
        <v>4264.7523681996472</v>
      </c>
      <c r="C695" s="60">
        <v>23086262.459398493</v>
      </c>
      <c r="D695" s="55">
        <f t="shared" si="70"/>
        <v>184.73117403477551</v>
      </c>
    </row>
    <row r="696" spans="1:4" x14ac:dyDescent="0.3">
      <c r="A696" s="3">
        <f t="shared" si="71"/>
        <v>2035</v>
      </c>
      <c r="B696" s="59">
        <v>4774.7699725781022</v>
      </c>
      <c r="C696" s="60">
        <v>23547350.493233081</v>
      </c>
      <c r="D696" s="55">
        <f t="shared" si="70"/>
        <v>202.77313041865375</v>
      </c>
    </row>
    <row r="697" spans="1:4" x14ac:dyDescent="0.3">
      <c r="A697" s="3">
        <f t="shared" si="71"/>
        <v>2036</v>
      </c>
      <c r="B697" s="59">
        <v>5516.6125632264184</v>
      </c>
      <c r="C697" s="60">
        <v>24203243.830375936</v>
      </c>
      <c r="D697" s="55">
        <f t="shared" si="70"/>
        <v>227.92864468451427</v>
      </c>
    </row>
    <row r="698" spans="1:4" x14ac:dyDescent="0.3">
      <c r="A698" s="3">
        <f t="shared" si="71"/>
        <v>2037</v>
      </c>
      <c r="B698" s="59">
        <v>6708.1878603924633</v>
      </c>
      <c r="C698" s="60">
        <v>24625673.835338339</v>
      </c>
      <c r="D698" s="55">
        <f t="shared" si="70"/>
        <v>272.40626612889184</v>
      </c>
    </row>
    <row r="699" spans="1:4" x14ac:dyDescent="0.3">
      <c r="A699" s="3">
        <f t="shared" si="71"/>
        <v>2038</v>
      </c>
      <c r="B699" s="59">
        <v>8193.2504595474129</v>
      </c>
      <c r="C699" s="60">
        <v>25124627.188721798</v>
      </c>
      <c r="D699" s="55">
        <f t="shared" si="70"/>
        <v>326.10435959922557</v>
      </c>
    </row>
    <row r="700" spans="1:4" x14ac:dyDescent="0.3">
      <c r="A700" s="3">
        <f t="shared" si="71"/>
        <v>2039</v>
      </c>
      <c r="B700" s="59">
        <v>9702.6646804909742</v>
      </c>
      <c r="C700" s="60">
        <v>25683188.060902257</v>
      </c>
      <c r="D700" s="55">
        <f t="shared" si="70"/>
        <v>377.78272142395849</v>
      </c>
    </row>
    <row r="701" spans="1:4" x14ac:dyDescent="0.3">
      <c r="A701" s="3">
        <f t="shared" si="71"/>
        <v>2040</v>
      </c>
      <c r="B701" s="59">
        <v>11126.315013776271</v>
      </c>
      <c r="C701" s="60">
        <v>26345703.534135334</v>
      </c>
      <c r="D701" s="55">
        <f t="shared" si="70"/>
        <v>422.31990500311525</v>
      </c>
    </row>
    <row r="702" spans="1:4" x14ac:dyDescent="0.3">
      <c r="A702" s="3">
        <f t="shared" si="71"/>
        <v>2041</v>
      </c>
      <c r="B702" s="59">
        <v>12158.669931854554</v>
      </c>
      <c r="C702" s="60">
        <v>26821098.339097742</v>
      </c>
      <c r="D702" s="55">
        <f t="shared" si="70"/>
        <v>453.32483323886021</v>
      </c>
    </row>
    <row r="703" spans="1:4" x14ac:dyDescent="0.3">
      <c r="A703" s="3">
        <f t="shared" si="71"/>
        <v>2042</v>
      </c>
      <c r="B703" s="59">
        <v>12644.803348234633</v>
      </c>
      <c r="C703" s="60">
        <v>27198497.087218046</v>
      </c>
      <c r="D703" s="55">
        <f t="shared" si="70"/>
        <v>464.90816414179983</v>
      </c>
    </row>
    <row r="704" spans="1:4" x14ac:dyDescent="0.3">
      <c r="A704" s="3">
        <f t="shared" si="71"/>
        <v>2043</v>
      </c>
      <c r="B704" s="59">
        <v>13028.615343113801</v>
      </c>
      <c r="C704" s="60">
        <v>27861007.489473674</v>
      </c>
      <c r="D704" s="55">
        <f t="shared" si="70"/>
        <v>467.62900975624143</v>
      </c>
    </row>
    <row r="705" spans="1:4" x14ac:dyDescent="0.3">
      <c r="B705" s="56"/>
    </row>
    <row r="706" spans="1:4" x14ac:dyDescent="0.3">
      <c r="A706" s="3">
        <f>A677+1</f>
        <v>24</v>
      </c>
      <c r="B706" s="3" t="str">
        <f ca="1">OFFSET(Portfolios!$B$7,A706,0)</f>
        <v>Portfolio24</v>
      </c>
    </row>
    <row r="707" spans="1:4" x14ac:dyDescent="0.3">
      <c r="B707" s="3" t="s">
        <v>273</v>
      </c>
      <c r="C707" s="3" t="s">
        <v>265</v>
      </c>
      <c r="D707" s="3" t="s">
        <v>274</v>
      </c>
    </row>
    <row r="708" spans="1:4" x14ac:dyDescent="0.3">
      <c r="A708" s="3" t="s">
        <v>160</v>
      </c>
      <c r="B708" s="3" t="s">
        <v>267</v>
      </c>
      <c r="C708" s="3" t="s">
        <v>268</v>
      </c>
      <c r="D708" s="3" t="s">
        <v>269</v>
      </c>
    </row>
    <row r="709" spans="1:4" x14ac:dyDescent="0.3">
      <c r="A709" s="3">
        <f t="shared" ref="A709:A711" si="72">A710-1</f>
        <v>2019</v>
      </c>
      <c r="B709" s="9"/>
      <c r="C709" s="9"/>
      <c r="D709" s="9"/>
    </row>
    <row r="710" spans="1:4" x14ac:dyDescent="0.3">
      <c r="A710" s="3">
        <f t="shared" si="72"/>
        <v>2020</v>
      </c>
      <c r="B710" s="9"/>
      <c r="C710" s="9"/>
      <c r="D710" s="9"/>
    </row>
    <row r="711" spans="1:4" x14ac:dyDescent="0.3">
      <c r="A711" s="3">
        <f t="shared" si="72"/>
        <v>2021</v>
      </c>
      <c r="B711" s="9"/>
      <c r="C711" s="9"/>
      <c r="D711" s="9"/>
    </row>
    <row r="712" spans="1:4" x14ac:dyDescent="0.3">
      <c r="A712" s="3">
        <f>A713-1</f>
        <v>2022</v>
      </c>
      <c r="B712" s="9"/>
      <c r="C712" s="9"/>
      <c r="D712" s="9"/>
    </row>
    <row r="713" spans="1:4" x14ac:dyDescent="0.3">
      <c r="A713" s="3">
        <v>2023</v>
      </c>
      <c r="B713" s="10"/>
      <c r="C713" s="10"/>
      <c r="D713" s="10"/>
    </row>
    <row r="714" spans="1:4" x14ac:dyDescent="0.3">
      <c r="A714" s="3">
        <f>A713+1</f>
        <v>2024</v>
      </c>
      <c r="B714" s="59">
        <v>1566.1522210488399</v>
      </c>
      <c r="C714" s="60">
        <v>19544372.481203005</v>
      </c>
      <c r="D714" s="55">
        <f t="shared" ref="D714:D733" si="73">B714*1000000/C714</f>
        <v>80.133154571992648</v>
      </c>
    </row>
    <row r="715" spans="1:4" x14ac:dyDescent="0.3">
      <c r="A715" s="3">
        <f t="shared" ref="A715:A733" si="74">A714+1</f>
        <v>2025</v>
      </c>
      <c r="B715" s="59">
        <v>1648.3863099090518</v>
      </c>
      <c r="C715" s="60">
        <v>19815991.993233081</v>
      </c>
      <c r="D715" s="55">
        <f t="shared" si="73"/>
        <v>83.184647554962453</v>
      </c>
    </row>
    <row r="716" spans="1:4" x14ac:dyDescent="0.3">
      <c r="A716" s="3">
        <f t="shared" si="74"/>
        <v>2026</v>
      </c>
      <c r="B716" s="59">
        <v>1629.5122707342466</v>
      </c>
      <c r="C716" s="60">
        <v>20213483.140601497</v>
      </c>
      <c r="D716" s="55">
        <f t="shared" si="73"/>
        <v>80.615115138724036</v>
      </c>
    </row>
    <row r="717" spans="1:4" x14ac:dyDescent="0.3">
      <c r="A717" s="3">
        <f t="shared" si="74"/>
        <v>2027</v>
      </c>
      <c r="B717" s="59">
        <v>1705.9451148377655</v>
      </c>
      <c r="C717" s="60">
        <v>20580395.246616546</v>
      </c>
      <c r="D717" s="55">
        <f t="shared" si="73"/>
        <v>82.891756664305362</v>
      </c>
    </row>
    <row r="718" spans="1:4" x14ac:dyDescent="0.3">
      <c r="A718" s="3">
        <f t="shared" si="74"/>
        <v>2028</v>
      </c>
      <c r="B718" s="59">
        <v>1686.9867121538962</v>
      </c>
      <c r="C718" s="60">
        <v>20925422.46135338</v>
      </c>
      <c r="D718" s="55">
        <f t="shared" si="73"/>
        <v>80.61900376298486</v>
      </c>
    </row>
    <row r="719" spans="1:4" x14ac:dyDescent="0.3">
      <c r="A719" s="3">
        <f t="shared" si="74"/>
        <v>2029</v>
      </c>
      <c r="B719" s="59">
        <v>1764.8318619447014</v>
      </c>
      <c r="C719" s="60">
        <v>21136076.131578956</v>
      </c>
      <c r="D719" s="55">
        <f t="shared" si="73"/>
        <v>83.498557204187208</v>
      </c>
    </row>
    <row r="720" spans="1:4" x14ac:dyDescent="0.3">
      <c r="A720" s="3">
        <f t="shared" si="74"/>
        <v>2030</v>
      </c>
      <c r="B720" s="59">
        <v>1903.2022481320012</v>
      </c>
      <c r="C720" s="60">
        <v>21444011.921804506</v>
      </c>
      <c r="D720" s="55">
        <f t="shared" si="73"/>
        <v>88.752153984619099</v>
      </c>
    </row>
    <row r="721" spans="1:4" x14ac:dyDescent="0.3">
      <c r="A721" s="3">
        <f t="shared" si="74"/>
        <v>2031</v>
      </c>
      <c r="B721" s="59">
        <v>2606.7602677097129</v>
      </c>
      <c r="C721" s="60">
        <v>21817479.37293233</v>
      </c>
      <c r="D721" s="55">
        <f t="shared" si="73"/>
        <v>119.48035898884672</v>
      </c>
    </row>
    <row r="722" spans="1:4" x14ac:dyDescent="0.3">
      <c r="A722" s="3">
        <f t="shared" si="74"/>
        <v>2032</v>
      </c>
      <c r="B722" s="59">
        <v>3303.4992341995735</v>
      </c>
      <c r="C722" s="60">
        <v>22256257.021353383</v>
      </c>
      <c r="D722" s="55">
        <f t="shared" si="73"/>
        <v>148.43013499664781</v>
      </c>
    </row>
    <row r="723" spans="1:4" x14ac:dyDescent="0.3">
      <c r="A723" s="3">
        <f t="shared" si="74"/>
        <v>2033</v>
      </c>
      <c r="B723" s="59">
        <v>3741.7983536663392</v>
      </c>
      <c r="C723" s="60">
        <v>22614238.147368427</v>
      </c>
      <c r="D723" s="55">
        <f t="shared" si="73"/>
        <v>165.46205666016496</v>
      </c>
    </row>
    <row r="724" spans="1:4" x14ac:dyDescent="0.3">
      <c r="A724" s="3">
        <f t="shared" si="74"/>
        <v>2034</v>
      </c>
      <c r="B724" s="59">
        <v>4201.1138577392576</v>
      </c>
      <c r="C724" s="60">
        <v>23086262.459398493</v>
      </c>
      <c r="D724" s="55">
        <f t="shared" si="73"/>
        <v>181.9746208433566</v>
      </c>
    </row>
    <row r="725" spans="1:4" x14ac:dyDescent="0.3">
      <c r="A725" s="3">
        <f t="shared" si="74"/>
        <v>2035</v>
      </c>
      <c r="B725" s="59">
        <v>4707.5988884876406</v>
      </c>
      <c r="C725" s="60">
        <v>23547350.493233081</v>
      </c>
      <c r="D725" s="55">
        <f t="shared" si="73"/>
        <v>199.92053415268467</v>
      </c>
    </row>
    <row r="726" spans="1:4" x14ac:dyDescent="0.3">
      <c r="A726" s="3">
        <f t="shared" si="74"/>
        <v>2036</v>
      </c>
      <c r="B726" s="59">
        <v>5431.4453532264197</v>
      </c>
      <c r="C726" s="60">
        <v>24203243.830375936</v>
      </c>
      <c r="D726" s="55">
        <f t="shared" si="73"/>
        <v>224.40981015981674</v>
      </c>
    </row>
    <row r="727" spans="1:4" x14ac:dyDescent="0.3">
      <c r="A727" s="3">
        <f t="shared" si="74"/>
        <v>2037</v>
      </c>
      <c r="B727" s="59">
        <v>6644.9599024265899</v>
      </c>
      <c r="C727" s="60">
        <v>24625673.835338339</v>
      </c>
      <c r="D727" s="55">
        <f t="shared" si="73"/>
        <v>269.83870357654695</v>
      </c>
    </row>
    <row r="728" spans="1:4" x14ac:dyDescent="0.3">
      <c r="A728" s="3">
        <f t="shared" si="74"/>
        <v>2038</v>
      </c>
      <c r="B728" s="59">
        <v>8147.3373899658973</v>
      </c>
      <c r="C728" s="60">
        <v>25124627.188721798</v>
      </c>
      <c r="D728" s="55">
        <f t="shared" si="73"/>
        <v>324.27694662960647</v>
      </c>
    </row>
    <row r="729" spans="1:4" x14ac:dyDescent="0.3">
      <c r="A729" s="3">
        <f t="shared" si="74"/>
        <v>2039</v>
      </c>
      <c r="B729" s="59">
        <v>9627.2576636630511</v>
      </c>
      <c r="C729" s="60">
        <v>25683188.060902257</v>
      </c>
      <c r="D729" s="55">
        <f t="shared" si="73"/>
        <v>374.84667560873061</v>
      </c>
    </row>
    <row r="730" spans="1:4" x14ac:dyDescent="0.3">
      <c r="A730" s="3">
        <f t="shared" si="74"/>
        <v>2040</v>
      </c>
      <c r="B730" s="59">
        <v>11065.637491819125</v>
      </c>
      <c r="C730" s="60">
        <v>26345703.534135334</v>
      </c>
      <c r="D730" s="55">
        <f t="shared" si="73"/>
        <v>420.01677721309323</v>
      </c>
    </row>
    <row r="731" spans="1:4" x14ac:dyDescent="0.3">
      <c r="A731" s="3">
        <f t="shared" si="74"/>
        <v>2041</v>
      </c>
      <c r="B731" s="59">
        <v>12096.673551854557</v>
      </c>
      <c r="C731" s="60">
        <v>26821098.339097742</v>
      </c>
      <c r="D731" s="55">
        <f t="shared" si="73"/>
        <v>451.01335519213069</v>
      </c>
    </row>
    <row r="732" spans="1:4" x14ac:dyDescent="0.3">
      <c r="A732" s="3">
        <f t="shared" si="74"/>
        <v>2042</v>
      </c>
      <c r="B732" s="59">
        <v>12586.806253030762</v>
      </c>
      <c r="C732" s="60">
        <v>27198497.087218046</v>
      </c>
      <c r="D732" s="55">
        <f t="shared" si="73"/>
        <v>462.77580017264779</v>
      </c>
    </row>
    <row r="733" spans="1:4" x14ac:dyDescent="0.3">
      <c r="A733" s="3">
        <f t="shared" si="74"/>
        <v>2043</v>
      </c>
      <c r="B733" s="59">
        <v>12977.767363113802</v>
      </c>
      <c r="C733" s="60">
        <v>27861007.489473674</v>
      </c>
      <c r="D733" s="55">
        <f t="shared" si="73"/>
        <v>465.80395084481444</v>
      </c>
    </row>
    <row r="734" spans="1:4" x14ac:dyDescent="0.3">
      <c r="B734" s="56"/>
    </row>
    <row r="735" spans="1:4" x14ac:dyDescent="0.3">
      <c r="A735" s="3">
        <f>A706+1</f>
        <v>25</v>
      </c>
      <c r="B735" s="3" t="str">
        <f ca="1">OFFSET(Portfolios!$B$7,A735,0)</f>
        <v>Portfolio25</v>
      </c>
    </row>
    <row r="736" spans="1:4" x14ac:dyDescent="0.3">
      <c r="B736" s="3" t="s">
        <v>273</v>
      </c>
      <c r="C736" s="3" t="s">
        <v>265</v>
      </c>
      <c r="D736" s="3" t="s">
        <v>274</v>
      </c>
    </row>
    <row r="737" spans="1:4" x14ac:dyDescent="0.3">
      <c r="A737" s="3" t="s">
        <v>160</v>
      </c>
      <c r="B737" s="3" t="s">
        <v>267</v>
      </c>
      <c r="C737" s="3" t="s">
        <v>268</v>
      </c>
      <c r="D737" s="3" t="s">
        <v>269</v>
      </c>
    </row>
    <row r="738" spans="1:4" x14ac:dyDescent="0.3">
      <c r="A738" s="3">
        <f t="shared" ref="A738:A740" si="75">A739-1</f>
        <v>2019</v>
      </c>
      <c r="B738" s="9"/>
      <c r="C738" s="9"/>
      <c r="D738" s="9"/>
    </row>
    <row r="739" spans="1:4" x14ac:dyDescent="0.3">
      <c r="A739" s="3">
        <f t="shared" si="75"/>
        <v>2020</v>
      </c>
      <c r="B739" s="9"/>
      <c r="C739" s="9"/>
      <c r="D739" s="9"/>
    </row>
    <row r="740" spans="1:4" x14ac:dyDescent="0.3">
      <c r="A740" s="3">
        <f t="shared" si="75"/>
        <v>2021</v>
      </c>
      <c r="B740" s="9"/>
      <c r="C740" s="9"/>
      <c r="D740" s="9"/>
    </row>
    <row r="741" spans="1:4" x14ac:dyDescent="0.3">
      <c r="A741" s="3">
        <f>A742-1</f>
        <v>2022</v>
      </c>
      <c r="B741" s="9"/>
      <c r="C741" s="9"/>
      <c r="D741" s="9"/>
    </row>
    <row r="742" spans="1:4" x14ac:dyDescent="0.3">
      <c r="A742" s="3">
        <v>2023</v>
      </c>
      <c r="B742" s="10"/>
      <c r="C742" s="10"/>
      <c r="D742" s="10"/>
    </row>
    <row r="743" spans="1:4" x14ac:dyDescent="0.3">
      <c r="A743" s="3">
        <f>A742+1</f>
        <v>2024</v>
      </c>
      <c r="B743" s="59">
        <v>1566.1522210488399</v>
      </c>
      <c r="C743" s="60">
        <v>19544372.481203005</v>
      </c>
      <c r="D743" s="55">
        <f t="shared" ref="D743:D762" si="76">B743*1000000/C743</f>
        <v>80.133154571992648</v>
      </c>
    </row>
    <row r="744" spans="1:4" x14ac:dyDescent="0.3">
      <c r="A744" s="3">
        <f t="shared" ref="A744:A762" si="77">A743+1</f>
        <v>2025</v>
      </c>
      <c r="B744" s="59">
        <v>1648.3863099090518</v>
      </c>
      <c r="C744" s="60">
        <v>19815991.993233081</v>
      </c>
      <c r="D744" s="55">
        <f t="shared" si="76"/>
        <v>83.184647554962453</v>
      </c>
    </row>
    <row r="745" spans="1:4" x14ac:dyDescent="0.3">
      <c r="A745" s="3">
        <f t="shared" si="77"/>
        <v>2026</v>
      </c>
      <c r="B745" s="59">
        <v>1629.3121854510496</v>
      </c>
      <c r="C745" s="60">
        <v>20213483.140601497</v>
      </c>
      <c r="D745" s="55">
        <f t="shared" si="76"/>
        <v>80.605216533827218</v>
      </c>
    </row>
    <row r="746" spans="1:4" x14ac:dyDescent="0.3">
      <c r="A746" s="3">
        <f t="shared" si="77"/>
        <v>2027</v>
      </c>
      <c r="B746" s="59">
        <v>1704.6140348377653</v>
      </c>
      <c r="C746" s="60">
        <v>20580395.246616546</v>
      </c>
      <c r="D746" s="55">
        <f t="shared" si="76"/>
        <v>82.827079577978793</v>
      </c>
    </row>
    <row r="747" spans="1:4" x14ac:dyDescent="0.3">
      <c r="A747" s="3">
        <f t="shared" si="77"/>
        <v>2028</v>
      </c>
      <c r="B747" s="59">
        <v>1684.4930221271318</v>
      </c>
      <c r="C747" s="60">
        <v>20925422.46135338</v>
      </c>
      <c r="D747" s="55">
        <f t="shared" si="76"/>
        <v>80.499833407816652</v>
      </c>
    </row>
    <row r="748" spans="1:4" x14ac:dyDescent="0.3">
      <c r="A748" s="3">
        <f t="shared" si="77"/>
        <v>2029</v>
      </c>
      <c r="B748" s="59">
        <v>1766.1090856990713</v>
      </c>
      <c r="C748" s="60">
        <v>21136076.131578956</v>
      </c>
      <c r="D748" s="55">
        <f t="shared" si="76"/>
        <v>83.558985816689315</v>
      </c>
    </row>
    <row r="749" spans="1:4" x14ac:dyDescent="0.3">
      <c r="A749" s="3">
        <f t="shared" si="77"/>
        <v>2030</v>
      </c>
      <c r="B749" s="59">
        <v>1877.4595209487338</v>
      </c>
      <c r="C749" s="60">
        <v>21444011.921804506</v>
      </c>
      <c r="D749" s="55">
        <f t="shared" si="76"/>
        <v>87.551691716777697</v>
      </c>
    </row>
    <row r="750" spans="1:4" x14ac:dyDescent="0.3">
      <c r="A750" s="3">
        <f t="shared" si="77"/>
        <v>2031</v>
      </c>
      <c r="B750" s="59">
        <v>2550.1224718911872</v>
      </c>
      <c r="C750" s="60">
        <v>21817479.37293233</v>
      </c>
      <c r="D750" s="55">
        <f t="shared" si="76"/>
        <v>116.88437643511537</v>
      </c>
    </row>
    <row r="751" spans="1:4" x14ac:dyDescent="0.3">
      <c r="A751" s="3">
        <f t="shared" si="77"/>
        <v>2032</v>
      </c>
      <c r="B751" s="59">
        <v>3248.6522599496761</v>
      </c>
      <c r="C751" s="60">
        <v>22256257.021353383</v>
      </c>
      <c r="D751" s="55">
        <f t="shared" si="76"/>
        <v>145.96579545396213</v>
      </c>
    </row>
    <row r="752" spans="1:4" x14ac:dyDescent="0.3">
      <c r="A752" s="3">
        <f t="shared" si="77"/>
        <v>2033</v>
      </c>
      <c r="B752" s="59">
        <v>3688.2019357870099</v>
      </c>
      <c r="C752" s="60">
        <v>22614238.147368427</v>
      </c>
      <c r="D752" s="55">
        <f t="shared" si="76"/>
        <v>163.09202687936661</v>
      </c>
    </row>
    <row r="753" spans="1:4" x14ac:dyDescent="0.3">
      <c r="A753" s="3">
        <f t="shared" si="77"/>
        <v>2034</v>
      </c>
      <c r="B753" s="59">
        <v>4147.8392181996478</v>
      </c>
      <c r="C753" s="60">
        <v>23086262.459398493</v>
      </c>
      <c r="D753" s="55">
        <f t="shared" si="76"/>
        <v>179.66698704454211</v>
      </c>
    </row>
    <row r="754" spans="1:4" x14ac:dyDescent="0.3">
      <c r="A754" s="3">
        <f t="shared" si="77"/>
        <v>2035</v>
      </c>
      <c r="B754" s="59">
        <v>4654.3976198511273</v>
      </c>
      <c r="C754" s="60">
        <v>23547350.493233081</v>
      </c>
      <c r="D754" s="55">
        <f t="shared" si="76"/>
        <v>197.66120274077906</v>
      </c>
    </row>
    <row r="755" spans="1:4" x14ac:dyDescent="0.3">
      <c r="A755" s="3">
        <f t="shared" si="77"/>
        <v>2036</v>
      </c>
      <c r="B755" s="59">
        <v>5378.5201576522932</v>
      </c>
      <c r="C755" s="60">
        <v>24203243.830375936</v>
      </c>
      <c r="D755" s="55">
        <f t="shared" si="76"/>
        <v>222.22311171786231</v>
      </c>
    </row>
    <row r="756" spans="1:4" x14ac:dyDescent="0.3">
      <c r="A756" s="3">
        <f t="shared" si="77"/>
        <v>2037</v>
      </c>
      <c r="B756" s="59">
        <v>6594.5363324265909</v>
      </c>
      <c r="C756" s="60">
        <v>24625673.835338339</v>
      </c>
      <c r="D756" s="55">
        <f t="shared" si="76"/>
        <v>267.79110194188058</v>
      </c>
    </row>
    <row r="757" spans="1:4" x14ac:dyDescent="0.3">
      <c r="A757" s="3">
        <f t="shared" si="77"/>
        <v>2038</v>
      </c>
      <c r="B757" s="59">
        <v>8088.5346799658982</v>
      </c>
      <c r="C757" s="60">
        <v>25124627.188721798</v>
      </c>
      <c r="D757" s="55">
        <f t="shared" si="76"/>
        <v>321.9365055333742</v>
      </c>
    </row>
    <row r="758" spans="1:4" x14ac:dyDescent="0.3">
      <c r="A758" s="3">
        <f t="shared" si="77"/>
        <v>2039</v>
      </c>
      <c r="B758" s="59">
        <v>9577.235540490974</v>
      </c>
      <c r="C758" s="60">
        <v>25683188.060902257</v>
      </c>
      <c r="D758" s="55">
        <f t="shared" si="76"/>
        <v>372.89901540963615</v>
      </c>
    </row>
    <row r="759" spans="1:4" x14ac:dyDescent="0.3">
      <c r="A759" s="3">
        <f t="shared" si="77"/>
        <v>2040</v>
      </c>
      <c r="B759" s="59">
        <v>11012.305503776272</v>
      </c>
      <c r="C759" s="60">
        <v>26345703.534135334</v>
      </c>
      <c r="D759" s="55">
        <f t="shared" si="76"/>
        <v>417.99246277511469</v>
      </c>
    </row>
    <row r="760" spans="1:4" x14ac:dyDescent="0.3">
      <c r="A760" s="3">
        <f t="shared" si="77"/>
        <v>2041</v>
      </c>
      <c r="B760" s="59">
        <v>12056.395051854555</v>
      </c>
      <c r="C760" s="60">
        <v>26821098.339097742</v>
      </c>
      <c r="D760" s="55">
        <f t="shared" si="76"/>
        <v>449.51160834005316</v>
      </c>
    </row>
    <row r="761" spans="1:4" x14ac:dyDescent="0.3">
      <c r="A761" s="3">
        <f t="shared" si="77"/>
        <v>2042</v>
      </c>
      <c r="B761" s="59">
        <v>12580.480220632699</v>
      </c>
      <c r="C761" s="60">
        <v>27198497.087218046</v>
      </c>
      <c r="D761" s="55">
        <f t="shared" si="76"/>
        <v>462.54321260070299</v>
      </c>
    </row>
    <row r="762" spans="1:4" x14ac:dyDescent="0.3">
      <c r="A762" s="3">
        <f t="shared" si="77"/>
        <v>2043</v>
      </c>
      <c r="B762" s="59">
        <v>12992.628793113801</v>
      </c>
      <c r="C762" s="60">
        <v>27861007.489473674</v>
      </c>
      <c r="D762" s="55">
        <f t="shared" si="76"/>
        <v>466.33736407495746</v>
      </c>
    </row>
    <row r="763" spans="1:4" x14ac:dyDescent="0.3">
      <c r="B763" s="56"/>
    </row>
    <row r="764" spans="1:4" x14ac:dyDescent="0.3">
      <c r="A764" s="3">
        <f>A735+1</f>
        <v>26</v>
      </c>
      <c r="B764" s="3" t="str">
        <f ca="1">OFFSET(Portfolios!$B$7,A764,0)</f>
        <v>Portfolio26</v>
      </c>
    </row>
    <row r="765" spans="1:4" x14ac:dyDescent="0.3">
      <c r="B765" s="3" t="s">
        <v>273</v>
      </c>
      <c r="C765" s="3" t="s">
        <v>265</v>
      </c>
      <c r="D765" s="3" t="s">
        <v>274</v>
      </c>
    </row>
    <row r="766" spans="1:4" x14ac:dyDescent="0.3">
      <c r="A766" s="3" t="s">
        <v>160</v>
      </c>
      <c r="B766" s="3" t="s">
        <v>267</v>
      </c>
      <c r="C766" s="3" t="s">
        <v>268</v>
      </c>
      <c r="D766" s="3" t="s">
        <v>269</v>
      </c>
    </row>
    <row r="767" spans="1:4" x14ac:dyDescent="0.3">
      <c r="A767" s="3">
        <f t="shared" ref="A767:A769" si="78">A768-1</f>
        <v>2019</v>
      </c>
      <c r="B767" s="9"/>
      <c r="C767" s="9"/>
      <c r="D767" s="9"/>
    </row>
    <row r="768" spans="1:4" x14ac:dyDescent="0.3">
      <c r="A768" s="3">
        <f t="shared" si="78"/>
        <v>2020</v>
      </c>
      <c r="B768" s="9"/>
      <c r="C768" s="9"/>
      <c r="D768" s="9"/>
    </row>
    <row r="769" spans="1:4" x14ac:dyDescent="0.3">
      <c r="A769" s="3">
        <f t="shared" si="78"/>
        <v>2021</v>
      </c>
      <c r="B769" s="9"/>
      <c r="C769" s="9"/>
      <c r="D769" s="9"/>
    </row>
    <row r="770" spans="1:4" x14ac:dyDescent="0.3">
      <c r="A770" s="3">
        <f>A771-1</f>
        <v>2022</v>
      </c>
      <c r="B770" s="9"/>
      <c r="C770" s="9"/>
      <c r="D770" s="9"/>
    </row>
    <row r="771" spans="1:4" x14ac:dyDescent="0.3">
      <c r="A771" s="3">
        <v>2023</v>
      </c>
      <c r="B771" s="10"/>
      <c r="C771" s="10"/>
      <c r="D771" s="10"/>
    </row>
    <row r="772" spans="1:4" x14ac:dyDescent="0.3">
      <c r="A772" s="3">
        <f>A771+1</f>
        <v>2024</v>
      </c>
      <c r="B772" s="14">
        <v>1566.1522210488401</v>
      </c>
      <c r="C772" s="69">
        <v>19544372.481203005</v>
      </c>
      <c r="D772" s="70">
        <f t="shared" ref="D772:D791" si="79">B772*1000000/C772</f>
        <v>80.133154571992662</v>
      </c>
    </row>
    <row r="773" spans="1:4" x14ac:dyDescent="0.3">
      <c r="A773" s="3">
        <f t="shared" ref="A773:A790" si="80">A772+1</f>
        <v>2025</v>
      </c>
      <c r="B773" s="59">
        <v>1648.3863099090518</v>
      </c>
      <c r="C773" s="60">
        <v>19815991.993233081</v>
      </c>
      <c r="D773" s="55">
        <f t="shared" si="79"/>
        <v>83.184647554962453</v>
      </c>
    </row>
    <row r="774" spans="1:4" x14ac:dyDescent="0.3">
      <c r="A774" s="3">
        <f t="shared" si="80"/>
        <v>2026</v>
      </c>
      <c r="B774" s="59">
        <v>1633.9898493751462</v>
      </c>
      <c r="C774" s="60">
        <v>20213483.140601497</v>
      </c>
      <c r="D774" s="55">
        <f t="shared" si="79"/>
        <v>80.836629590723931</v>
      </c>
    </row>
    <row r="775" spans="1:4" x14ac:dyDescent="0.3">
      <c r="A775" s="3">
        <f t="shared" si="80"/>
        <v>2027</v>
      </c>
      <c r="B775" s="59">
        <v>1699.6289203947279</v>
      </c>
      <c r="C775" s="60">
        <v>20580395.246616546</v>
      </c>
      <c r="D775" s="55">
        <f t="shared" si="79"/>
        <v>82.584853207527686</v>
      </c>
    </row>
    <row r="776" spans="1:4" x14ac:dyDescent="0.3">
      <c r="A776" s="3">
        <f t="shared" si="80"/>
        <v>2028</v>
      </c>
      <c r="B776" s="59">
        <v>1676.9509276828296</v>
      </c>
      <c r="C776" s="60">
        <v>20925422.46135338</v>
      </c>
      <c r="D776" s="55">
        <f t="shared" si="79"/>
        <v>80.139406063602621</v>
      </c>
    </row>
    <row r="777" spans="1:4" x14ac:dyDescent="0.3">
      <c r="A777" s="3">
        <f t="shared" si="80"/>
        <v>2029</v>
      </c>
      <c r="B777" s="59">
        <v>1722.4401914687364</v>
      </c>
      <c r="C777" s="60">
        <v>21136076.131578956</v>
      </c>
      <c r="D777" s="55">
        <f t="shared" si="79"/>
        <v>81.492902502147771</v>
      </c>
    </row>
    <row r="778" spans="1:4" x14ac:dyDescent="0.3">
      <c r="A778" s="3">
        <f t="shared" si="80"/>
        <v>2030</v>
      </c>
      <c r="B778" s="59">
        <v>1833.4786345844363</v>
      </c>
      <c r="C778" s="60">
        <v>21444011.921804506</v>
      </c>
      <c r="D778" s="55">
        <f t="shared" si="79"/>
        <v>85.500728187906631</v>
      </c>
    </row>
    <row r="779" spans="1:4" x14ac:dyDescent="0.3">
      <c r="A779" s="3">
        <f t="shared" si="80"/>
        <v>2031</v>
      </c>
      <c r="B779" s="59">
        <v>2368.6383503145953</v>
      </c>
      <c r="C779" s="60">
        <v>21817479.37293233</v>
      </c>
      <c r="D779" s="55">
        <f t="shared" si="79"/>
        <v>108.56608638545231</v>
      </c>
    </row>
    <row r="780" spans="1:4" x14ac:dyDescent="0.3">
      <c r="A780" s="3">
        <f t="shared" si="80"/>
        <v>2032</v>
      </c>
      <c r="B780" s="59">
        <v>2945.3293089735812</v>
      </c>
      <c r="C780" s="60">
        <v>22256257.021353383</v>
      </c>
      <c r="D780" s="55">
        <f t="shared" si="79"/>
        <v>132.3371358511782</v>
      </c>
    </row>
    <row r="781" spans="1:4" x14ac:dyDescent="0.3">
      <c r="A781" s="3">
        <f t="shared" si="80"/>
        <v>2033</v>
      </c>
      <c r="B781" s="59">
        <v>3392.5773356868567</v>
      </c>
      <c r="C781" s="60">
        <v>22614238.147368427</v>
      </c>
      <c r="D781" s="55">
        <f t="shared" si="79"/>
        <v>150.01952812112063</v>
      </c>
    </row>
    <row r="782" spans="1:4" x14ac:dyDescent="0.3">
      <c r="A782" s="3">
        <f t="shared" si="80"/>
        <v>2034</v>
      </c>
      <c r="B782" s="59">
        <v>3859.0987899171514</v>
      </c>
      <c r="C782" s="60">
        <v>23086262.459398493</v>
      </c>
      <c r="D782" s="55">
        <f t="shared" si="79"/>
        <v>167.15996349361868</v>
      </c>
    </row>
    <row r="783" spans="1:4" x14ac:dyDescent="0.3">
      <c r="A783" s="3">
        <f t="shared" si="80"/>
        <v>2035</v>
      </c>
      <c r="B783" s="59">
        <v>4375.2317698726602</v>
      </c>
      <c r="C783" s="60">
        <v>23547350.493233081</v>
      </c>
      <c r="D783" s="55">
        <f t="shared" si="79"/>
        <v>185.80569270967413</v>
      </c>
    </row>
    <row r="784" spans="1:4" x14ac:dyDescent="0.3">
      <c r="A784" s="3">
        <f t="shared" si="80"/>
        <v>2036</v>
      </c>
      <c r="B784" s="59">
        <v>5123.6948159147596</v>
      </c>
      <c r="C784" s="60">
        <v>24203243.830375936</v>
      </c>
      <c r="D784" s="55">
        <f t="shared" si="79"/>
        <v>211.69455019431484</v>
      </c>
    </row>
    <row r="785" spans="1:4" x14ac:dyDescent="0.3">
      <c r="A785" s="3">
        <f t="shared" si="80"/>
        <v>2037</v>
      </c>
      <c r="B785" s="59">
        <v>6353.6051080769448</v>
      </c>
      <c r="C785" s="60">
        <v>24625673.835338339</v>
      </c>
      <c r="D785" s="55">
        <f t="shared" si="79"/>
        <v>258.00736055227827</v>
      </c>
    </row>
    <row r="786" spans="1:4" x14ac:dyDescent="0.3">
      <c r="A786" s="3">
        <f t="shared" si="80"/>
        <v>2038</v>
      </c>
      <c r="B786" s="59">
        <v>7857.5975573649148</v>
      </c>
      <c r="C786" s="60">
        <v>25124627.188721798</v>
      </c>
      <c r="D786" s="55">
        <f t="shared" si="79"/>
        <v>312.74484187737977</v>
      </c>
    </row>
    <row r="787" spans="1:4" x14ac:dyDescent="0.3">
      <c r="A787" s="3">
        <f t="shared" si="80"/>
        <v>2039</v>
      </c>
      <c r="B787" s="59">
        <v>9339.6146926011279</v>
      </c>
      <c r="C787" s="60">
        <v>25683188.060902257</v>
      </c>
      <c r="D787" s="55">
        <f t="shared" si="79"/>
        <v>363.64701572305603</v>
      </c>
    </row>
    <row r="788" spans="1:4" x14ac:dyDescent="0.3">
      <c r="A788" s="3">
        <f t="shared" si="80"/>
        <v>2040</v>
      </c>
      <c r="B788" s="59">
        <v>10938.497643776269</v>
      </c>
      <c r="C788" s="60">
        <v>26345703.534135334</v>
      </c>
      <c r="D788" s="55">
        <f t="shared" si="79"/>
        <v>415.19094867227921</v>
      </c>
    </row>
    <row r="789" spans="1:4" x14ac:dyDescent="0.3">
      <c r="A789" s="3">
        <f t="shared" si="80"/>
        <v>2041</v>
      </c>
      <c r="B789" s="59">
        <v>12146.106283484805</v>
      </c>
      <c r="C789" s="60">
        <v>26821098.339097742</v>
      </c>
      <c r="D789" s="55">
        <f t="shared" si="79"/>
        <v>452.85640915678471</v>
      </c>
    </row>
    <row r="790" spans="1:4" x14ac:dyDescent="0.3">
      <c r="A790" s="3">
        <f t="shared" si="80"/>
        <v>2042</v>
      </c>
      <c r="B790" s="59">
        <v>12638.495930632698</v>
      </c>
      <c r="C790" s="60">
        <v>27198497.087218046</v>
      </c>
      <c r="D790" s="55">
        <f t="shared" si="79"/>
        <v>464.67626097517604</v>
      </c>
    </row>
    <row r="791" spans="1:4" x14ac:dyDescent="0.3">
      <c r="B791" s="59">
        <v>13035.780990890473</v>
      </c>
      <c r="C791" s="60">
        <v>27861007.489473674</v>
      </c>
      <c r="D791" s="55">
        <f t="shared" si="79"/>
        <v>467.88620245752401</v>
      </c>
    </row>
    <row r="792" spans="1:4" x14ac:dyDescent="0.3">
      <c r="B792" s="56"/>
    </row>
    <row r="793" spans="1:4" x14ac:dyDescent="0.3">
      <c r="A793" s="3">
        <f>A764+1</f>
        <v>27</v>
      </c>
      <c r="B793" s="3" t="str">
        <f ca="1">OFFSET(Portfolios!$B$7,A793,0)</f>
        <v>Portfolio27</v>
      </c>
    </row>
    <row r="794" spans="1:4" x14ac:dyDescent="0.3">
      <c r="B794" s="3" t="s">
        <v>273</v>
      </c>
      <c r="C794" s="3" t="s">
        <v>265</v>
      </c>
      <c r="D794" s="3" t="s">
        <v>274</v>
      </c>
    </row>
    <row r="795" spans="1:4" x14ac:dyDescent="0.3">
      <c r="A795" s="3" t="s">
        <v>160</v>
      </c>
      <c r="B795" s="3" t="s">
        <v>267</v>
      </c>
      <c r="C795" s="3" t="s">
        <v>268</v>
      </c>
      <c r="D795" s="3" t="s">
        <v>269</v>
      </c>
    </row>
    <row r="796" spans="1:4" x14ac:dyDescent="0.3">
      <c r="A796" s="3">
        <f t="shared" ref="A796:A798" si="81">A797-1</f>
        <v>2019</v>
      </c>
      <c r="B796" s="9"/>
      <c r="C796" s="9"/>
      <c r="D796" s="9"/>
    </row>
    <row r="797" spans="1:4" x14ac:dyDescent="0.3">
      <c r="A797" s="3">
        <f t="shared" si="81"/>
        <v>2020</v>
      </c>
      <c r="B797" s="9"/>
      <c r="C797" s="9"/>
      <c r="D797" s="9"/>
    </row>
    <row r="798" spans="1:4" x14ac:dyDescent="0.3">
      <c r="A798" s="3">
        <f t="shared" si="81"/>
        <v>2021</v>
      </c>
      <c r="B798" s="9"/>
      <c r="C798" s="9"/>
      <c r="D798" s="9"/>
    </row>
    <row r="799" spans="1:4" x14ac:dyDescent="0.3">
      <c r="A799" s="3">
        <f>A800-1</f>
        <v>2022</v>
      </c>
      <c r="B799" s="9"/>
      <c r="C799" s="9"/>
      <c r="D799" s="9"/>
    </row>
    <row r="800" spans="1:4" x14ac:dyDescent="0.3">
      <c r="A800" s="3">
        <v>2023</v>
      </c>
      <c r="B800" s="10"/>
      <c r="C800" s="10"/>
      <c r="D800" s="10"/>
    </row>
    <row r="801" spans="1:4" x14ac:dyDescent="0.3">
      <c r="A801" s="3">
        <f>A800+1</f>
        <v>2024</v>
      </c>
      <c r="B801" s="14">
        <v>1566.1522210488399</v>
      </c>
      <c r="C801" s="69">
        <v>19544372.481203005</v>
      </c>
      <c r="D801" s="70">
        <f t="shared" ref="D801:D820" si="82">B801*1000000/C801</f>
        <v>80.133154571992648</v>
      </c>
    </row>
    <row r="802" spans="1:4" x14ac:dyDescent="0.3">
      <c r="A802" s="3">
        <f t="shared" ref="A802:A819" si="83">A801+1</f>
        <v>2025</v>
      </c>
      <c r="B802" s="59">
        <v>1648.3863099090518</v>
      </c>
      <c r="C802" s="60">
        <v>19815991.993233081</v>
      </c>
      <c r="D802" s="55">
        <f t="shared" si="82"/>
        <v>83.184647554962453</v>
      </c>
    </row>
    <row r="803" spans="1:4" x14ac:dyDescent="0.3">
      <c r="A803" s="3">
        <f t="shared" si="83"/>
        <v>2026</v>
      </c>
      <c r="B803" s="59">
        <v>1629.3151264630551</v>
      </c>
      <c r="C803" s="60">
        <v>20213483.140601497</v>
      </c>
      <c r="D803" s="55">
        <f t="shared" si="82"/>
        <v>80.605362031363939</v>
      </c>
    </row>
    <row r="804" spans="1:4" x14ac:dyDescent="0.3">
      <c r="A804" s="3">
        <f t="shared" si="83"/>
        <v>2027</v>
      </c>
      <c r="B804" s="59">
        <v>1704.6140348377653</v>
      </c>
      <c r="C804" s="60">
        <v>20580395.246616546</v>
      </c>
      <c r="D804" s="55">
        <f t="shared" si="82"/>
        <v>82.827079577978793</v>
      </c>
    </row>
    <row r="805" spans="1:4" x14ac:dyDescent="0.3">
      <c r="A805" s="3">
        <f t="shared" si="83"/>
        <v>2028</v>
      </c>
      <c r="B805" s="59">
        <v>1684.5998476782663</v>
      </c>
      <c r="C805" s="60">
        <v>20925422.46135338</v>
      </c>
      <c r="D805" s="55">
        <f t="shared" si="82"/>
        <v>80.504938468483019</v>
      </c>
    </row>
    <row r="806" spans="1:4" x14ac:dyDescent="0.3">
      <c r="A806" s="3">
        <f t="shared" si="83"/>
        <v>2029</v>
      </c>
      <c r="B806" s="59">
        <v>1742.3642256990713</v>
      </c>
      <c r="C806" s="60">
        <v>21136076.131578956</v>
      </c>
      <c r="D806" s="55">
        <f t="shared" si="82"/>
        <v>82.43555780421525</v>
      </c>
    </row>
    <row r="807" spans="1:4" x14ac:dyDescent="0.3">
      <c r="A807" s="3">
        <f t="shared" si="83"/>
        <v>2030</v>
      </c>
      <c r="B807" s="59">
        <v>1828.7696709487338</v>
      </c>
      <c r="C807" s="60">
        <v>21444011.921804506</v>
      </c>
      <c r="D807" s="55">
        <f t="shared" si="82"/>
        <v>85.281134780997803</v>
      </c>
    </row>
    <row r="808" spans="1:4" x14ac:dyDescent="0.3">
      <c r="A808" s="3">
        <f t="shared" si="83"/>
        <v>2031</v>
      </c>
      <c r="B808" s="59">
        <v>2445.9348218911878</v>
      </c>
      <c r="C808" s="60">
        <v>21817479.37293233</v>
      </c>
      <c r="D808" s="55">
        <f t="shared" si="82"/>
        <v>112.10895539682352</v>
      </c>
    </row>
    <row r="809" spans="1:4" x14ac:dyDescent="0.3">
      <c r="A809" s="3">
        <f t="shared" si="83"/>
        <v>2032</v>
      </c>
      <c r="B809" s="59">
        <v>3148.8228499496768</v>
      </c>
      <c r="C809" s="60">
        <v>22256257.021353383</v>
      </c>
      <c r="D809" s="55">
        <f t="shared" si="82"/>
        <v>141.48034177214043</v>
      </c>
    </row>
    <row r="810" spans="1:4" x14ac:dyDescent="0.3">
      <c r="A810" s="3">
        <f t="shared" si="83"/>
        <v>2033</v>
      </c>
      <c r="B810" s="59">
        <v>3591.8268268473457</v>
      </c>
      <c r="C810" s="60">
        <v>22614238.147368427</v>
      </c>
      <c r="D810" s="55">
        <f t="shared" si="82"/>
        <v>158.83032642712837</v>
      </c>
    </row>
    <row r="811" spans="1:4" x14ac:dyDescent="0.3">
      <c r="A811" s="3">
        <f t="shared" si="83"/>
        <v>2034</v>
      </c>
      <c r="B811" s="59">
        <v>4049.7973981996479</v>
      </c>
      <c r="C811" s="60">
        <v>23086262.459398493</v>
      </c>
      <c r="D811" s="55">
        <f t="shared" si="82"/>
        <v>175.42022686963614</v>
      </c>
    </row>
    <row r="812" spans="1:4" x14ac:dyDescent="0.3">
      <c r="A812" s="3">
        <f t="shared" si="83"/>
        <v>2035</v>
      </c>
      <c r="B812" s="59">
        <v>4553.5156212146139</v>
      </c>
      <c r="C812" s="60">
        <v>23547350.493233081</v>
      </c>
      <c r="D812" s="55">
        <f t="shared" si="82"/>
        <v>193.37698406974408</v>
      </c>
    </row>
    <row r="813" spans="1:4" x14ac:dyDescent="0.3">
      <c r="A813" s="3">
        <f t="shared" si="83"/>
        <v>2036</v>
      </c>
      <c r="B813" s="59">
        <v>5279.2858398652297</v>
      </c>
      <c r="C813" s="60">
        <v>24203243.830375936</v>
      </c>
      <c r="D813" s="55">
        <f t="shared" si="82"/>
        <v>218.12306965397494</v>
      </c>
    </row>
    <row r="814" spans="1:4" x14ac:dyDescent="0.3">
      <c r="A814" s="3">
        <f t="shared" si="83"/>
        <v>2037</v>
      </c>
      <c r="B814" s="59">
        <v>6494.1740940027021</v>
      </c>
      <c r="C814" s="60">
        <v>24625673.835338339</v>
      </c>
      <c r="D814" s="55">
        <f t="shared" si="82"/>
        <v>263.71558956829153</v>
      </c>
    </row>
    <row r="815" spans="1:4" x14ac:dyDescent="0.3">
      <c r="A815" s="3">
        <f t="shared" si="83"/>
        <v>2038</v>
      </c>
      <c r="B815" s="59">
        <v>7996.7028999658969</v>
      </c>
      <c r="C815" s="60">
        <v>25124627.188721798</v>
      </c>
      <c r="D815" s="55">
        <f t="shared" si="82"/>
        <v>318.28145507988029</v>
      </c>
    </row>
    <row r="816" spans="1:4" x14ac:dyDescent="0.3">
      <c r="A816" s="3">
        <f t="shared" si="83"/>
        <v>2039</v>
      </c>
      <c r="B816" s="59">
        <v>9512.8451973188985</v>
      </c>
      <c r="C816" s="60">
        <v>25683188.060902257</v>
      </c>
      <c r="D816" s="55">
        <f t="shared" si="82"/>
        <v>370.39191453807041</v>
      </c>
    </row>
    <row r="817" spans="1:4" x14ac:dyDescent="0.3">
      <c r="A817" s="3">
        <f t="shared" si="83"/>
        <v>2040</v>
      </c>
      <c r="B817" s="59">
        <v>10940.81916377627</v>
      </c>
      <c r="C817" s="60">
        <v>26345703.534135334</v>
      </c>
      <c r="D817" s="55">
        <f t="shared" si="82"/>
        <v>415.27906626598832</v>
      </c>
    </row>
    <row r="818" spans="1:4" x14ac:dyDescent="0.3">
      <c r="A818" s="3">
        <f t="shared" si="83"/>
        <v>2041</v>
      </c>
      <c r="B818" s="59">
        <v>11974.232231854554</v>
      </c>
      <c r="C818" s="60">
        <v>26821098.339097742</v>
      </c>
      <c r="D818" s="55">
        <f t="shared" si="82"/>
        <v>446.44824311312544</v>
      </c>
    </row>
    <row r="819" spans="1:4" x14ac:dyDescent="0.3">
      <c r="A819" s="3">
        <f t="shared" si="83"/>
        <v>2042</v>
      </c>
      <c r="B819" s="59">
        <v>12481.046090632697</v>
      </c>
      <c r="C819" s="60">
        <v>27198497.087218046</v>
      </c>
      <c r="D819" s="55">
        <f t="shared" si="82"/>
        <v>458.88734405468944</v>
      </c>
    </row>
    <row r="820" spans="1:4" x14ac:dyDescent="0.3">
      <c r="B820" s="59">
        <v>12889.896083113801</v>
      </c>
      <c r="C820" s="60">
        <v>27861007.489473674</v>
      </c>
      <c r="D820" s="55">
        <f t="shared" si="82"/>
        <v>462.65003474780326</v>
      </c>
    </row>
    <row r="821" spans="1:4" x14ac:dyDescent="0.3">
      <c r="B821" s="56"/>
    </row>
    <row r="822" spans="1:4" x14ac:dyDescent="0.3">
      <c r="A822" s="3">
        <f>A793+1</f>
        <v>28</v>
      </c>
      <c r="B822" s="3" t="str">
        <f ca="1">OFFSET(Portfolios!$B$7,A822,0)</f>
        <v>Portfolio28</v>
      </c>
    </row>
    <row r="823" spans="1:4" x14ac:dyDescent="0.3">
      <c r="B823" s="3" t="s">
        <v>273</v>
      </c>
      <c r="C823" s="3" t="s">
        <v>265</v>
      </c>
      <c r="D823" s="3" t="s">
        <v>274</v>
      </c>
    </row>
    <row r="824" spans="1:4" x14ac:dyDescent="0.3">
      <c r="A824" s="3" t="s">
        <v>160</v>
      </c>
      <c r="B824" s="3" t="s">
        <v>267</v>
      </c>
      <c r="C824" s="3" t="s">
        <v>268</v>
      </c>
      <c r="D824" s="3" t="s">
        <v>269</v>
      </c>
    </row>
    <row r="825" spans="1:4" x14ac:dyDescent="0.3">
      <c r="A825" s="3">
        <f t="shared" ref="A825:A827" si="84">A826-1</f>
        <v>2019</v>
      </c>
      <c r="B825" s="9"/>
      <c r="C825" s="9"/>
      <c r="D825" s="9"/>
    </row>
    <row r="826" spans="1:4" x14ac:dyDescent="0.3">
      <c r="A826" s="3">
        <f t="shared" si="84"/>
        <v>2020</v>
      </c>
      <c r="B826" s="9"/>
      <c r="C826" s="9"/>
      <c r="D826" s="9"/>
    </row>
    <row r="827" spans="1:4" x14ac:dyDescent="0.3">
      <c r="A827" s="3">
        <f t="shared" si="84"/>
        <v>2021</v>
      </c>
      <c r="B827" s="9"/>
      <c r="C827" s="9"/>
      <c r="D827" s="9"/>
    </row>
    <row r="828" spans="1:4" x14ac:dyDescent="0.3">
      <c r="A828" s="3">
        <f>A829-1</f>
        <v>2022</v>
      </c>
      <c r="B828" s="9"/>
      <c r="C828" s="9"/>
      <c r="D828" s="9"/>
    </row>
    <row r="829" spans="1:4" x14ac:dyDescent="0.3">
      <c r="A829" s="3">
        <v>2023</v>
      </c>
      <c r="B829" s="10"/>
      <c r="C829" s="10"/>
      <c r="D829" s="10"/>
    </row>
    <row r="830" spans="1:4" x14ac:dyDescent="0.3">
      <c r="A830" s="3">
        <f>A829+1</f>
        <v>2024</v>
      </c>
      <c r="B830" s="14">
        <v>1566.1522210488399</v>
      </c>
      <c r="C830" s="69">
        <v>19544372.481203005</v>
      </c>
      <c r="D830" s="70">
        <f t="shared" ref="D830:D849" si="85">B830*1000000/C830</f>
        <v>80.133154571992648</v>
      </c>
    </row>
    <row r="831" spans="1:4" x14ac:dyDescent="0.3">
      <c r="A831" s="3">
        <f t="shared" ref="A831:A849" si="86">A830+1</f>
        <v>2025</v>
      </c>
      <c r="B831" s="59">
        <v>1648.3891558153214</v>
      </c>
      <c r="C831" s="60">
        <v>19815991.993233081</v>
      </c>
      <c r="D831" s="55">
        <f t="shared" si="85"/>
        <v>83.184791171606562</v>
      </c>
    </row>
    <row r="832" spans="1:4" x14ac:dyDescent="0.3">
      <c r="A832" s="3">
        <f t="shared" si="86"/>
        <v>2026</v>
      </c>
      <c r="B832" s="59">
        <v>1629.3121854510496</v>
      </c>
      <c r="C832" s="60">
        <v>20213483.140601497</v>
      </c>
      <c r="D832" s="55">
        <f t="shared" si="85"/>
        <v>80.605216533827218</v>
      </c>
    </row>
    <row r="833" spans="1:4" x14ac:dyDescent="0.3">
      <c r="A833" s="3">
        <f t="shared" si="86"/>
        <v>2027</v>
      </c>
      <c r="B833" s="59">
        <v>1704.6140348377653</v>
      </c>
      <c r="C833" s="60">
        <v>20580395.246616546</v>
      </c>
      <c r="D833" s="55">
        <f t="shared" si="85"/>
        <v>82.827079577978793</v>
      </c>
    </row>
    <row r="834" spans="1:4" x14ac:dyDescent="0.3">
      <c r="A834" s="3">
        <f t="shared" si="86"/>
        <v>2028</v>
      </c>
      <c r="B834" s="59">
        <v>1684.6355591156055</v>
      </c>
      <c r="C834" s="60">
        <v>20925422.46135338</v>
      </c>
      <c r="D834" s="55">
        <f t="shared" si="85"/>
        <v>80.506645073805089</v>
      </c>
    </row>
    <row r="835" spans="1:4" x14ac:dyDescent="0.3">
      <c r="A835" s="3">
        <f t="shared" si="86"/>
        <v>2029</v>
      </c>
      <c r="B835" s="59">
        <v>1766.1696519447012</v>
      </c>
      <c r="C835" s="60">
        <v>21136076.131578956</v>
      </c>
      <c r="D835" s="55">
        <f t="shared" si="85"/>
        <v>83.561851355460689</v>
      </c>
    </row>
    <row r="836" spans="1:4" x14ac:dyDescent="0.3">
      <c r="A836" s="3">
        <f t="shared" si="86"/>
        <v>2030</v>
      </c>
      <c r="B836" s="59">
        <v>1860.2630145403675</v>
      </c>
      <c r="C836" s="60">
        <v>21444011.921804506</v>
      </c>
      <c r="D836" s="55">
        <f t="shared" si="85"/>
        <v>86.749765917115155</v>
      </c>
    </row>
    <row r="837" spans="1:4" x14ac:dyDescent="0.3">
      <c r="A837" s="3">
        <f t="shared" si="86"/>
        <v>2031</v>
      </c>
      <c r="B837" s="59">
        <v>2478.907425665438</v>
      </c>
      <c r="C837" s="60">
        <v>21817479.37293233</v>
      </c>
      <c r="D837" s="55">
        <f t="shared" si="85"/>
        <v>113.62024839317019</v>
      </c>
    </row>
    <row r="838" spans="1:4" x14ac:dyDescent="0.3">
      <c r="A838" s="3">
        <f t="shared" si="86"/>
        <v>2032</v>
      </c>
      <c r="B838" s="59">
        <v>3008.9066383404752</v>
      </c>
      <c r="C838" s="60">
        <v>22256696.221353382</v>
      </c>
      <c r="D838" s="55">
        <f t="shared" si="85"/>
        <v>135.19107276369655</v>
      </c>
    </row>
    <row r="839" spans="1:4" x14ac:dyDescent="0.3">
      <c r="A839" s="3">
        <f t="shared" si="86"/>
        <v>2033</v>
      </c>
      <c r="B839" s="59">
        <v>3023.3538257870096</v>
      </c>
      <c r="C839" s="60">
        <v>22614676.147368427</v>
      </c>
      <c r="D839" s="55">
        <f t="shared" si="85"/>
        <v>133.68990146422345</v>
      </c>
    </row>
    <row r="840" spans="1:4" x14ac:dyDescent="0.3">
      <c r="A840" s="3">
        <f t="shared" si="86"/>
        <v>2034</v>
      </c>
      <c r="B840" s="59">
        <v>3184.9607281996477</v>
      </c>
      <c r="C840" s="60">
        <v>23086700.459398493</v>
      </c>
      <c r="D840" s="55">
        <f t="shared" si="85"/>
        <v>137.95651456564312</v>
      </c>
    </row>
    <row r="841" spans="1:4" x14ac:dyDescent="0.3">
      <c r="A841" s="3">
        <f t="shared" si="86"/>
        <v>2035</v>
      </c>
      <c r="B841" s="59">
        <v>3648.4930498511271</v>
      </c>
      <c r="C841" s="60">
        <v>23547788.493233081</v>
      </c>
      <c r="D841" s="55">
        <f t="shared" si="85"/>
        <v>154.93994482325138</v>
      </c>
    </row>
    <row r="842" spans="1:4" x14ac:dyDescent="0.3">
      <c r="A842" s="3">
        <f t="shared" si="86"/>
        <v>2036</v>
      </c>
      <c r="B842" s="59">
        <v>4381.3657554393558</v>
      </c>
      <c r="C842" s="60">
        <v>24203683.030375935</v>
      </c>
      <c r="D842" s="55">
        <f t="shared" si="85"/>
        <v>181.0206219417386</v>
      </c>
    </row>
    <row r="843" spans="1:4" x14ac:dyDescent="0.3">
      <c r="A843" s="3">
        <f t="shared" si="86"/>
        <v>2037</v>
      </c>
      <c r="B843" s="59">
        <v>5616.1761908261024</v>
      </c>
      <c r="C843" s="60">
        <v>24626111.835338339</v>
      </c>
      <c r="D843" s="55">
        <f t="shared" si="85"/>
        <v>228.0577717009682</v>
      </c>
    </row>
    <row r="844" spans="1:4" x14ac:dyDescent="0.3">
      <c r="A844" s="3">
        <f t="shared" si="86"/>
        <v>2038</v>
      </c>
      <c r="B844" s="59">
        <v>7115.7589599658977</v>
      </c>
      <c r="C844" s="60">
        <v>25125065.188721798</v>
      </c>
      <c r="D844" s="55">
        <f t="shared" si="85"/>
        <v>283.2135521447338</v>
      </c>
    </row>
    <row r="845" spans="1:4" x14ac:dyDescent="0.3">
      <c r="A845" s="3">
        <f t="shared" si="86"/>
        <v>2039</v>
      </c>
      <c r="B845" s="59">
        <v>8625.8987104909756</v>
      </c>
      <c r="C845" s="60">
        <v>25683626.060902257</v>
      </c>
      <c r="D845" s="55">
        <f t="shared" si="85"/>
        <v>335.85205959769183</v>
      </c>
    </row>
    <row r="846" spans="1:4" x14ac:dyDescent="0.3">
      <c r="A846" s="3">
        <f t="shared" si="86"/>
        <v>2040</v>
      </c>
      <c r="B846" s="59">
        <v>10047.906811819124</v>
      </c>
      <c r="C846" s="60">
        <v>26346142.734135333</v>
      </c>
      <c r="D846" s="55">
        <f t="shared" si="85"/>
        <v>381.38056539109886</v>
      </c>
    </row>
    <row r="847" spans="1:4" x14ac:dyDescent="0.3">
      <c r="A847" s="3">
        <f t="shared" si="86"/>
        <v>2041</v>
      </c>
      <c r="B847" s="59">
        <v>11046.306440224309</v>
      </c>
      <c r="C847" s="60">
        <v>26821536.339097742</v>
      </c>
      <c r="D847" s="55">
        <f t="shared" si="85"/>
        <v>411.8446572399402</v>
      </c>
    </row>
    <row r="848" spans="1:4" x14ac:dyDescent="0.3">
      <c r="A848" s="3">
        <f t="shared" si="86"/>
        <v>2042</v>
      </c>
      <c r="B848" s="59">
        <v>11584.196013030763</v>
      </c>
      <c r="C848" s="60">
        <v>27198935.087218046</v>
      </c>
      <c r="D848" s="55">
        <f t="shared" si="85"/>
        <v>425.90623404497472</v>
      </c>
    </row>
    <row r="849" spans="1:4" x14ac:dyDescent="0.3">
      <c r="A849" s="3">
        <f t="shared" si="86"/>
        <v>2043</v>
      </c>
      <c r="B849" s="59">
        <v>11950.601645337129</v>
      </c>
      <c r="C849" s="60">
        <v>27861445.489473674</v>
      </c>
      <c r="D849" s="55">
        <f t="shared" si="85"/>
        <v>428.92970681841263</v>
      </c>
    </row>
    <row r="850" spans="1:4" x14ac:dyDescent="0.3">
      <c r="B850" s="56"/>
    </row>
    <row r="851" spans="1:4" x14ac:dyDescent="0.3">
      <c r="A851" s="3">
        <f>A822+1</f>
        <v>29</v>
      </c>
      <c r="B851" s="3" t="str">
        <f ca="1">OFFSET(Portfolios!$B$7,A851,0)</f>
        <v>Portfolio29</v>
      </c>
    </row>
    <row r="852" spans="1:4" x14ac:dyDescent="0.3">
      <c r="B852" s="3" t="s">
        <v>273</v>
      </c>
      <c r="C852" s="3" t="s">
        <v>265</v>
      </c>
      <c r="D852" s="3" t="s">
        <v>274</v>
      </c>
    </row>
    <row r="853" spans="1:4" x14ac:dyDescent="0.3">
      <c r="A853" s="3" t="s">
        <v>160</v>
      </c>
      <c r="B853" s="3" t="s">
        <v>267</v>
      </c>
      <c r="C853" s="3" t="s">
        <v>268</v>
      </c>
      <c r="D853" s="3" t="s">
        <v>269</v>
      </c>
    </row>
    <row r="854" spans="1:4" x14ac:dyDescent="0.3">
      <c r="A854" s="3">
        <f t="shared" ref="A854:A856" si="87">A855-1</f>
        <v>2019</v>
      </c>
      <c r="B854" s="9"/>
      <c r="C854" s="9"/>
      <c r="D854" s="9"/>
    </row>
    <row r="855" spans="1:4" x14ac:dyDescent="0.3">
      <c r="A855" s="3">
        <f t="shared" si="87"/>
        <v>2020</v>
      </c>
      <c r="B855" s="9"/>
      <c r="C855" s="9"/>
      <c r="D855" s="9"/>
    </row>
    <row r="856" spans="1:4" x14ac:dyDescent="0.3">
      <c r="A856" s="3">
        <f t="shared" si="87"/>
        <v>2021</v>
      </c>
      <c r="B856" s="9"/>
      <c r="C856" s="9"/>
      <c r="D856" s="9"/>
    </row>
    <row r="857" spans="1:4" x14ac:dyDescent="0.3">
      <c r="A857" s="3">
        <f>A858-1</f>
        <v>2022</v>
      </c>
      <c r="B857" s="9"/>
      <c r="C857" s="9"/>
      <c r="D857" s="9"/>
    </row>
    <row r="858" spans="1:4" x14ac:dyDescent="0.3">
      <c r="A858" s="3">
        <v>2023</v>
      </c>
      <c r="B858" s="10"/>
      <c r="C858" s="10"/>
      <c r="D858" s="10"/>
    </row>
    <row r="859" spans="1:4" x14ac:dyDescent="0.3">
      <c r="A859" s="3">
        <f>A858+1</f>
        <v>2024</v>
      </c>
      <c r="B859" s="59">
        <v>1566.1522210488399</v>
      </c>
      <c r="C859" s="60">
        <v>19544372.481203005</v>
      </c>
      <c r="D859" s="55">
        <f t="shared" ref="D859:D878" si="88">B859*1000000/C859</f>
        <v>80.133154571992648</v>
      </c>
    </row>
    <row r="860" spans="1:4" x14ac:dyDescent="0.3">
      <c r="A860" s="3">
        <f t="shared" ref="A860:A878" si="89">A859+1</f>
        <v>2025</v>
      </c>
      <c r="B860" s="59">
        <v>1648.3863099090518</v>
      </c>
      <c r="C860" s="60">
        <v>19815991.993233081</v>
      </c>
      <c r="D860" s="55">
        <f t="shared" si="88"/>
        <v>83.184647554962453</v>
      </c>
    </row>
    <row r="861" spans="1:4" x14ac:dyDescent="0.3">
      <c r="A861" s="3">
        <f t="shared" si="89"/>
        <v>2026</v>
      </c>
      <c r="B861" s="59">
        <v>1629.3239494990721</v>
      </c>
      <c r="C861" s="60">
        <v>20213483.140601497</v>
      </c>
      <c r="D861" s="55">
        <f t="shared" si="88"/>
        <v>80.60579852397413</v>
      </c>
    </row>
    <row r="862" spans="1:4" x14ac:dyDescent="0.3">
      <c r="A862" s="3">
        <f t="shared" si="89"/>
        <v>2027</v>
      </c>
      <c r="B862" s="59">
        <v>1704.6140348377653</v>
      </c>
      <c r="C862" s="60">
        <v>20580395.246616546</v>
      </c>
      <c r="D862" s="55">
        <f t="shared" si="88"/>
        <v>82.827079577978793</v>
      </c>
    </row>
    <row r="863" spans="1:4" x14ac:dyDescent="0.3">
      <c r="A863" s="3">
        <f t="shared" si="89"/>
        <v>2028</v>
      </c>
      <c r="B863" s="59">
        <v>1631.9770137003959</v>
      </c>
      <c r="C863" s="60">
        <v>20925422.46135338</v>
      </c>
      <c r="D863" s="55">
        <f t="shared" si="88"/>
        <v>77.990158464635627</v>
      </c>
    </row>
    <row r="864" spans="1:4" x14ac:dyDescent="0.3">
      <c r="A864" s="3">
        <f t="shared" si="89"/>
        <v>2029</v>
      </c>
      <c r="B864" s="59">
        <v>1869.9027919447012</v>
      </c>
      <c r="C864" s="60">
        <v>21136076.131578956</v>
      </c>
      <c r="D864" s="55">
        <f t="shared" si="88"/>
        <v>88.46972258729329</v>
      </c>
    </row>
    <row r="865" spans="1:4" x14ac:dyDescent="0.3">
      <c r="A865" s="3">
        <f t="shared" si="89"/>
        <v>2030</v>
      </c>
      <c r="B865" s="59">
        <v>1912.1620445403676</v>
      </c>
      <c r="C865" s="60">
        <v>21444011.921804506</v>
      </c>
      <c r="D865" s="55">
        <f t="shared" si="88"/>
        <v>89.169976752160835</v>
      </c>
    </row>
    <row r="866" spans="1:4" x14ac:dyDescent="0.3">
      <c r="A866" s="3">
        <f t="shared" si="89"/>
        <v>2031</v>
      </c>
      <c r="B866" s="59">
        <v>2498.917281891187</v>
      </c>
      <c r="C866" s="60">
        <v>21817479.37293233</v>
      </c>
      <c r="D866" s="55">
        <f t="shared" si="88"/>
        <v>114.53739633146841</v>
      </c>
    </row>
    <row r="867" spans="1:4" x14ac:dyDescent="0.3">
      <c r="A867" s="3">
        <f t="shared" si="89"/>
        <v>2032</v>
      </c>
      <c r="B867" s="59">
        <v>3201.803977824728</v>
      </c>
      <c r="C867" s="60">
        <v>22256257.021353383</v>
      </c>
      <c r="D867" s="55">
        <f t="shared" si="88"/>
        <v>143.86084662631333</v>
      </c>
    </row>
    <row r="868" spans="1:4" x14ac:dyDescent="0.3">
      <c r="A868" s="3">
        <f t="shared" si="89"/>
        <v>2033</v>
      </c>
      <c r="B868" s="59">
        <v>3641.1416657870095</v>
      </c>
      <c r="C868" s="60">
        <v>22614238.147368427</v>
      </c>
      <c r="D868" s="55">
        <f t="shared" si="88"/>
        <v>161.01102509220377</v>
      </c>
    </row>
    <row r="869" spans="1:4" x14ac:dyDescent="0.3">
      <c r="A869" s="3">
        <f t="shared" si="89"/>
        <v>2034</v>
      </c>
      <c r="B869" s="59">
        <v>4100.0333377392571</v>
      </c>
      <c r="C869" s="60">
        <v>23086262.459398493</v>
      </c>
      <c r="D869" s="55">
        <f t="shared" si="88"/>
        <v>177.59623693743984</v>
      </c>
    </row>
    <row r="870" spans="1:4" x14ac:dyDescent="0.3">
      <c r="A870" s="3">
        <f t="shared" si="89"/>
        <v>2035</v>
      </c>
      <c r="B870" s="59">
        <v>4606.421789851127</v>
      </c>
      <c r="C870" s="60">
        <v>23547350.493233081</v>
      </c>
      <c r="D870" s="55">
        <f t="shared" si="88"/>
        <v>195.62378328614494</v>
      </c>
    </row>
    <row r="871" spans="1:4" x14ac:dyDescent="0.3">
      <c r="A871" s="3">
        <f t="shared" si="89"/>
        <v>2036</v>
      </c>
      <c r="B871" s="59">
        <v>5328.0451876522939</v>
      </c>
      <c r="C871" s="60">
        <v>24203243.830375936</v>
      </c>
      <c r="D871" s="55">
        <f t="shared" si="88"/>
        <v>220.13764869671755</v>
      </c>
    </row>
    <row r="872" spans="1:4" x14ac:dyDescent="0.3">
      <c r="A872" s="3">
        <f t="shared" si="89"/>
        <v>2037</v>
      </c>
      <c r="B872" s="59">
        <v>6540.8624408261021</v>
      </c>
      <c r="C872" s="60">
        <v>24625673.835338339</v>
      </c>
      <c r="D872" s="55">
        <f t="shared" si="88"/>
        <v>265.61151116359838</v>
      </c>
    </row>
    <row r="873" spans="1:4" x14ac:dyDescent="0.3">
      <c r="A873" s="3">
        <f t="shared" si="89"/>
        <v>2038</v>
      </c>
      <c r="B873" s="59">
        <v>8032.7658799658975</v>
      </c>
      <c r="C873" s="60">
        <v>25124627.188721798</v>
      </c>
      <c r="D873" s="55">
        <f t="shared" si="88"/>
        <v>319.71681886574333</v>
      </c>
    </row>
    <row r="874" spans="1:4" x14ac:dyDescent="0.3">
      <c r="A874" s="3">
        <f t="shared" si="89"/>
        <v>2039</v>
      </c>
      <c r="B874" s="59">
        <v>9529.0180773188968</v>
      </c>
      <c r="C874" s="60">
        <v>25683188.060902257</v>
      </c>
      <c r="D874" s="55">
        <f t="shared" si="88"/>
        <v>371.0216214094155</v>
      </c>
    </row>
    <row r="875" spans="1:4" x14ac:dyDescent="0.3">
      <c r="A875" s="3">
        <f t="shared" si="89"/>
        <v>2040</v>
      </c>
      <c r="B875" s="59">
        <v>10954.964771819125</v>
      </c>
      <c r="C875" s="60">
        <v>26345703.534135334</v>
      </c>
      <c r="D875" s="55">
        <f t="shared" si="88"/>
        <v>415.81598903309248</v>
      </c>
    </row>
    <row r="876" spans="1:4" x14ac:dyDescent="0.3">
      <c r="A876" s="3">
        <f t="shared" si="89"/>
        <v>2041</v>
      </c>
      <c r="B876" s="59">
        <v>11987.492431854553</v>
      </c>
      <c r="C876" s="60">
        <v>26821098.339097742</v>
      </c>
      <c r="D876" s="55">
        <f t="shared" si="88"/>
        <v>446.94263748252638</v>
      </c>
    </row>
    <row r="877" spans="1:4" x14ac:dyDescent="0.3">
      <c r="A877" s="3">
        <f t="shared" si="89"/>
        <v>2042</v>
      </c>
      <c r="B877" s="59">
        <v>12488.352170632697</v>
      </c>
      <c r="C877" s="60">
        <v>27198497.087218046</v>
      </c>
      <c r="D877" s="55">
        <f t="shared" si="88"/>
        <v>459.15596477945132</v>
      </c>
    </row>
    <row r="878" spans="1:4" x14ac:dyDescent="0.3">
      <c r="A878" s="3">
        <f t="shared" si="89"/>
        <v>2043</v>
      </c>
      <c r="B878" s="59">
        <v>12892.879233113801</v>
      </c>
      <c r="C878" s="60">
        <v>27861007.489473674</v>
      </c>
      <c r="D878" s="55">
        <f t="shared" si="88"/>
        <v>462.75710732947954</v>
      </c>
    </row>
    <row r="879" spans="1:4" x14ac:dyDescent="0.3">
      <c r="B879" s="56"/>
    </row>
    <row r="880" spans="1:4" x14ac:dyDescent="0.3">
      <c r="A880" s="3">
        <f>A851+1</f>
        <v>30</v>
      </c>
      <c r="B880" s="3" t="str">
        <f ca="1">OFFSET(Portfolios!$B$7,A880,0)</f>
        <v>Portfolio30</v>
      </c>
    </row>
    <row r="881" spans="1:4" x14ac:dyDescent="0.3">
      <c r="B881" s="3" t="s">
        <v>273</v>
      </c>
      <c r="C881" s="3" t="s">
        <v>265</v>
      </c>
      <c r="D881" s="3" t="s">
        <v>274</v>
      </c>
    </row>
    <row r="882" spans="1:4" x14ac:dyDescent="0.3">
      <c r="A882" s="3" t="s">
        <v>160</v>
      </c>
      <c r="B882" s="3" t="s">
        <v>267</v>
      </c>
      <c r="C882" s="3" t="s">
        <v>268</v>
      </c>
      <c r="D882" s="3" t="s">
        <v>269</v>
      </c>
    </row>
    <row r="883" spans="1:4" x14ac:dyDescent="0.3">
      <c r="A883" s="3">
        <f t="shared" ref="A883:A885" si="90">A884-1</f>
        <v>2019</v>
      </c>
      <c r="B883" s="9"/>
      <c r="C883" s="9"/>
      <c r="D883" s="9"/>
    </row>
    <row r="884" spans="1:4" x14ac:dyDescent="0.3">
      <c r="A884" s="3">
        <f t="shared" si="90"/>
        <v>2020</v>
      </c>
      <c r="B884" s="9"/>
      <c r="C884" s="9"/>
      <c r="D884" s="9"/>
    </row>
    <row r="885" spans="1:4" x14ac:dyDescent="0.3">
      <c r="A885" s="3">
        <f t="shared" si="90"/>
        <v>2021</v>
      </c>
      <c r="B885" s="9"/>
      <c r="C885" s="9"/>
      <c r="D885" s="9"/>
    </row>
    <row r="886" spans="1:4" x14ac:dyDescent="0.3">
      <c r="A886" s="3">
        <f>A887-1</f>
        <v>2022</v>
      </c>
      <c r="B886" s="9"/>
      <c r="C886" s="9"/>
      <c r="D886" s="9"/>
    </row>
    <row r="887" spans="1:4" x14ac:dyDescent="0.3">
      <c r="A887" s="3">
        <v>2023</v>
      </c>
      <c r="B887" s="10"/>
      <c r="C887" s="10"/>
      <c r="D887" s="10"/>
    </row>
    <row r="888" spans="1:4" x14ac:dyDescent="0.3">
      <c r="A888" s="3">
        <f>A887+1</f>
        <v>2024</v>
      </c>
      <c r="B888" s="59">
        <v>1566.1522210488399</v>
      </c>
      <c r="C888" s="60">
        <v>19544372.481203005</v>
      </c>
      <c r="D888" s="55">
        <f t="shared" ref="D888:D907" si="91">B888*1000000/C888</f>
        <v>80.133154571992648</v>
      </c>
    </row>
    <row r="889" spans="1:4" x14ac:dyDescent="0.3">
      <c r="A889" s="3">
        <f t="shared" ref="A889:A907" si="92">A888+1</f>
        <v>2025</v>
      </c>
      <c r="B889" s="59">
        <v>1648.3863099090518</v>
      </c>
      <c r="C889" s="60">
        <v>19815991.993233081</v>
      </c>
      <c r="D889" s="55">
        <f t="shared" si="91"/>
        <v>83.184647554962453</v>
      </c>
    </row>
    <row r="890" spans="1:4" x14ac:dyDescent="0.3">
      <c r="A890" s="3">
        <f t="shared" si="92"/>
        <v>2026</v>
      </c>
      <c r="B890" s="59">
        <v>1629.3298315230834</v>
      </c>
      <c r="C890" s="60">
        <v>20213483.140601497</v>
      </c>
      <c r="D890" s="55">
        <f t="shared" si="91"/>
        <v>80.606089519047586</v>
      </c>
    </row>
    <row r="891" spans="1:4" x14ac:dyDescent="0.3">
      <c r="A891" s="3">
        <f t="shared" si="92"/>
        <v>2027</v>
      </c>
      <c r="B891" s="59">
        <v>1704.6140348377653</v>
      </c>
      <c r="C891" s="60">
        <v>20580395.246616546</v>
      </c>
      <c r="D891" s="55">
        <f t="shared" si="91"/>
        <v>82.827079577978793</v>
      </c>
    </row>
    <row r="892" spans="1:4" x14ac:dyDescent="0.3">
      <c r="A892" s="3">
        <f t="shared" si="92"/>
        <v>2028</v>
      </c>
      <c r="B892" s="59">
        <v>1563.4834737003957</v>
      </c>
      <c r="C892" s="60">
        <v>20925422.46135338</v>
      </c>
      <c r="D892" s="55">
        <f t="shared" si="91"/>
        <v>74.716937093525971</v>
      </c>
    </row>
    <row r="893" spans="1:4" x14ac:dyDescent="0.3">
      <c r="A893" s="3">
        <f t="shared" si="92"/>
        <v>2029</v>
      </c>
      <c r="B893" s="59">
        <v>1910.6071081903312</v>
      </c>
      <c r="C893" s="60">
        <v>21136076.131578956</v>
      </c>
      <c r="D893" s="55">
        <f t="shared" si="91"/>
        <v>90.395544390367434</v>
      </c>
    </row>
    <row r="894" spans="1:4" x14ac:dyDescent="0.3">
      <c r="A894" s="3">
        <f t="shared" si="92"/>
        <v>2030</v>
      </c>
      <c r="B894" s="59">
        <v>1989.6041145403674</v>
      </c>
      <c r="C894" s="60">
        <v>21444011.921804506</v>
      </c>
      <c r="D894" s="55">
        <f t="shared" si="91"/>
        <v>92.781337829667777</v>
      </c>
    </row>
    <row r="895" spans="1:4" x14ac:dyDescent="0.3">
      <c r="A895" s="3">
        <f t="shared" si="92"/>
        <v>2031</v>
      </c>
      <c r="B895" s="59">
        <v>2448.1400318911874</v>
      </c>
      <c r="C895" s="60">
        <v>21817479.37293233</v>
      </c>
      <c r="D895" s="55">
        <f t="shared" si="91"/>
        <v>112.2100307759865</v>
      </c>
    </row>
    <row r="896" spans="1:4" x14ac:dyDescent="0.3">
      <c r="A896" s="3">
        <f t="shared" si="92"/>
        <v>2032</v>
      </c>
      <c r="B896" s="59">
        <v>3132.1914120746246</v>
      </c>
      <c r="C896" s="60">
        <v>22256257.021353383</v>
      </c>
      <c r="D896" s="55">
        <f t="shared" si="91"/>
        <v>140.73307156138148</v>
      </c>
    </row>
    <row r="897" spans="1:4" x14ac:dyDescent="0.3">
      <c r="A897" s="3">
        <f t="shared" si="92"/>
        <v>2033</v>
      </c>
      <c r="B897" s="59">
        <v>3569.6444857870097</v>
      </c>
      <c r="C897" s="60">
        <v>22614238.147368427</v>
      </c>
      <c r="D897" s="55">
        <f t="shared" si="91"/>
        <v>157.84942488555166</v>
      </c>
    </row>
    <row r="898" spans="1:4" x14ac:dyDescent="0.3">
      <c r="A898" s="3">
        <f t="shared" si="92"/>
        <v>2034</v>
      </c>
      <c r="B898" s="59">
        <v>4042.0418977392578</v>
      </c>
      <c r="C898" s="60">
        <v>23086262.459398493</v>
      </c>
      <c r="D898" s="55">
        <f t="shared" si="91"/>
        <v>175.08429113841808</v>
      </c>
    </row>
    <row r="899" spans="1:4" x14ac:dyDescent="0.3">
      <c r="A899" s="3">
        <f t="shared" si="92"/>
        <v>2035</v>
      </c>
      <c r="B899" s="59">
        <v>4548.2066598511274</v>
      </c>
      <c r="C899" s="60">
        <v>23547350.493233081</v>
      </c>
      <c r="D899" s="55">
        <f t="shared" si="91"/>
        <v>193.15152510080352</v>
      </c>
    </row>
    <row r="900" spans="1:4" x14ac:dyDescent="0.3">
      <c r="A900" s="3">
        <f t="shared" si="92"/>
        <v>2036</v>
      </c>
      <c r="B900" s="59">
        <v>5257.4222754393568</v>
      </c>
      <c r="C900" s="60">
        <v>24203243.830375936</v>
      </c>
      <c r="D900" s="55">
        <f t="shared" si="91"/>
        <v>217.21973766347401</v>
      </c>
    </row>
    <row r="901" spans="1:4" x14ac:dyDescent="0.3">
      <c r="A901" s="3">
        <f t="shared" si="92"/>
        <v>2037</v>
      </c>
      <c r="B901" s="59">
        <v>6459.4344055910015</v>
      </c>
      <c r="C901" s="60">
        <v>24625673.835338339</v>
      </c>
      <c r="D901" s="55">
        <f t="shared" si="91"/>
        <v>262.30487940279556</v>
      </c>
    </row>
    <row r="902" spans="1:4" x14ac:dyDescent="0.3">
      <c r="A902" s="3">
        <f t="shared" si="92"/>
        <v>2038</v>
      </c>
      <c r="B902" s="59">
        <v>7950.9702795474141</v>
      </c>
      <c r="C902" s="60">
        <v>25124627.188721798</v>
      </c>
      <c r="D902" s="55">
        <f t="shared" si="91"/>
        <v>316.46122427307211</v>
      </c>
    </row>
    <row r="903" spans="1:4" x14ac:dyDescent="0.3">
      <c r="A903" s="3">
        <f t="shared" si="92"/>
        <v>2039</v>
      </c>
      <c r="B903" s="59">
        <v>9471.4346873188988</v>
      </c>
      <c r="C903" s="60">
        <v>25683188.060902257</v>
      </c>
      <c r="D903" s="55">
        <f t="shared" si="91"/>
        <v>368.77955590479627</v>
      </c>
    </row>
    <row r="904" spans="1:4" x14ac:dyDescent="0.3">
      <c r="A904" s="3">
        <f t="shared" si="92"/>
        <v>2040</v>
      </c>
      <c r="B904" s="59">
        <v>10897.825491819125</v>
      </c>
      <c r="C904" s="60">
        <v>26345703.534135334</v>
      </c>
      <c r="D904" s="55">
        <f t="shared" si="91"/>
        <v>413.64716177342314</v>
      </c>
    </row>
    <row r="905" spans="1:4" x14ac:dyDescent="0.3">
      <c r="A905" s="3">
        <f t="shared" si="92"/>
        <v>2041</v>
      </c>
      <c r="B905" s="59">
        <v>11931.038331854556</v>
      </c>
      <c r="C905" s="60">
        <v>26821098.339097742</v>
      </c>
      <c r="D905" s="55">
        <f t="shared" si="91"/>
        <v>444.83779825162497</v>
      </c>
    </row>
    <row r="906" spans="1:4" x14ac:dyDescent="0.3">
      <c r="A906" s="3">
        <f t="shared" si="92"/>
        <v>2042</v>
      </c>
      <c r="B906" s="59">
        <v>12360.919750632698</v>
      </c>
      <c r="C906" s="60">
        <v>27198497.087218046</v>
      </c>
      <c r="D906" s="55">
        <f t="shared" si="91"/>
        <v>454.47069045744155</v>
      </c>
    </row>
    <row r="907" spans="1:4" x14ac:dyDescent="0.3">
      <c r="A907" s="3">
        <f t="shared" si="92"/>
        <v>2043</v>
      </c>
      <c r="B907" s="59">
        <v>12653.147223113801</v>
      </c>
      <c r="C907" s="60">
        <v>27861007.489473674</v>
      </c>
      <c r="D907" s="55">
        <f t="shared" si="91"/>
        <v>454.15253658340816</v>
      </c>
    </row>
    <row r="908" spans="1:4" x14ac:dyDescent="0.3">
      <c r="B908" s="56"/>
    </row>
    <row r="909" spans="1:4" x14ac:dyDescent="0.3">
      <c r="A909" s="3">
        <f>A880+1</f>
        <v>31</v>
      </c>
      <c r="B909" s="3" t="str">
        <f ca="1">OFFSET(Portfolios!$B$7,A909,0)</f>
        <v>Portfolio31</v>
      </c>
    </row>
    <row r="910" spans="1:4" x14ac:dyDescent="0.3">
      <c r="B910" s="3" t="s">
        <v>273</v>
      </c>
      <c r="C910" s="3" t="s">
        <v>265</v>
      </c>
      <c r="D910" s="3" t="s">
        <v>274</v>
      </c>
    </row>
    <row r="911" spans="1:4" x14ac:dyDescent="0.3">
      <c r="A911" s="3" t="s">
        <v>160</v>
      </c>
      <c r="B911" s="3" t="s">
        <v>267</v>
      </c>
      <c r="C911" s="3" t="s">
        <v>268</v>
      </c>
      <c r="D911" s="3" t="s">
        <v>269</v>
      </c>
    </row>
    <row r="912" spans="1:4" x14ac:dyDescent="0.3">
      <c r="A912" s="3">
        <f t="shared" ref="A912:A914" si="93">A913-1</f>
        <v>2019</v>
      </c>
      <c r="B912" s="9"/>
      <c r="C912" s="9"/>
      <c r="D912" s="9"/>
    </row>
    <row r="913" spans="1:4" x14ac:dyDescent="0.3">
      <c r="A913" s="3">
        <f t="shared" si="93"/>
        <v>2020</v>
      </c>
      <c r="B913" s="9"/>
      <c r="C913" s="9"/>
      <c r="D913" s="9"/>
    </row>
    <row r="914" spans="1:4" x14ac:dyDescent="0.3">
      <c r="A914" s="3">
        <f t="shared" si="93"/>
        <v>2021</v>
      </c>
      <c r="B914" s="9"/>
      <c r="C914" s="9"/>
      <c r="D914" s="9"/>
    </row>
    <row r="915" spans="1:4" x14ac:dyDescent="0.3">
      <c r="A915" s="3">
        <f>A916-1</f>
        <v>2022</v>
      </c>
      <c r="B915" s="9"/>
      <c r="C915" s="9"/>
      <c r="D915" s="9"/>
    </row>
    <row r="916" spans="1:4" x14ac:dyDescent="0.3">
      <c r="A916" s="3">
        <v>2023</v>
      </c>
      <c r="B916" s="10"/>
      <c r="C916" s="10"/>
      <c r="D916" s="10"/>
    </row>
    <row r="917" spans="1:4" x14ac:dyDescent="0.3">
      <c r="A917" s="3">
        <f>A916+1</f>
        <v>2024</v>
      </c>
      <c r="B917" s="59">
        <v>1566.1522210488399</v>
      </c>
      <c r="C917" s="60">
        <v>19544372.481203005</v>
      </c>
      <c r="D917" s="55">
        <f t="shared" ref="D917:D936" si="94">B917*1000000/C917</f>
        <v>80.133154571992648</v>
      </c>
    </row>
    <row r="918" spans="1:4" x14ac:dyDescent="0.3">
      <c r="A918" s="3">
        <f t="shared" ref="A918:A936" si="95">A917+1</f>
        <v>2025</v>
      </c>
      <c r="B918" s="59">
        <v>1648.3863099090518</v>
      </c>
      <c r="C918" s="60">
        <v>19815991.993233081</v>
      </c>
      <c r="D918" s="55">
        <f t="shared" si="94"/>
        <v>83.184647554962453</v>
      </c>
    </row>
    <row r="919" spans="1:4" x14ac:dyDescent="0.3">
      <c r="A919" s="3">
        <f t="shared" si="95"/>
        <v>2026</v>
      </c>
      <c r="B919" s="59">
        <v>1629.3121854510496</v>
      </c>
      <c r="C919" s="60">
        <v>20213483.140601497</v>
      </c>
      <c r="D919" s="55">
        <f t="shared" si="94"/>
        <v>80.605216533827218</v>
      </c>
    </row>
    <row r="920" spans="1:4" x14ac:dyDescent="0.3">
      <c r="A920" s="3">
        <f t="shared" si="95"/>
        <v>2027</v>
      </c>
      <c r="B920" s="59">
        <v>1704.6140348377653</v>
      </c>
      <c r="C920" s="60">
        <v>20580395.246616546</v>
      </c>
      <c r="D920" s="55">
        <f t="shared" si="94"/>
        <v>82.827079577978793</v>
      </c>
    </row>
    <row r="921" spans="1:4" x14ac:dyDescent="0.3">
      <c r="A921" s="3">
        <f t="shared" si="95"/>
        <v>2028</v>
      </c>
      <c r="B921" s="59">
        <v>1684.4878512967125</v>
      </c>
      <c r="C921" s="60">
        <v>20925422.46135338</v>
      </c>
      <c r="D921" s="55">
        <f t="shared" si="94"/>
        <v>80.499586300240736</v>
      </c>
    </row>
    <row r="922" spans="1:4" x14ac:dyDescent="0.3">
      <c r="A922" s="3">
        <f t="shared" si="95"/>
        <v>2029</v>
      </c>
      <c r="B922" s="59">
        <v>1766.1065494534416</v>
      </c>
      <c r="C922" s="60">
        <v>21136076.131578956</v>
      </c>
      <c r="D922" s="55">
        <f t="shared" si="94"/>
        <v>83.558865820640179</v>
      </c>
    </row>
    <row r="923" spans="1:4" x14ac:dyDescent="0.3">
      <c r="A923" s="3">
        <f t="shared" si="95"/>
        <v>2030</v>
      </c>
      <c r="B923" s="59">
        <v>1877.4595209487338</v>
      </c>
      <c r="C923" s="60">
        <v>21444011.921804506</v>
      </c>
      <c r="D923" s="55">
        <f t="shared" si="94"/>
        <v>87.551691716777697</v>
      </c>
    </row>
    <row r="924" spans="1:4" x14ac:dyDescent="0.3">
      <c r="A924" s="3">
        <f t="shared" si="95"/>
        <v>2031</v>
      </c>
      <c r="B924" s="59">
        <v>2550.7069818911868</v>
      </c>
      <c r="C924" s="60">
        <v>21817479.37293233</v>
      </c>
      <c r="D924" s="55">
        <f t="shared" si="94"/>
        <v>116.91116733932608</v>
      </c>
    </row>
    <row r="925" spans="1:4" x14ac:dyDescent="0.3">
      <c r="A925" s="3">
        <f t="shared" si="95"/>
        <v>2032</v>
      </c>
      <c r="B925" s="59">
        <v>3249.3638499496765</v>
      </c>
      <c r="C925" s="60">
        <v>22256257.021353383</v>
      </c>
      <c r="D925" s="55">
        <f t="shared" si="94"/>
        <v>145.99776803584405</v>
      </c>
    </row>
    <row r="926" spans="1:4" x14ac:dyDescent="0.3">
      <c r="A926" s="3">
        <f t="shared" si="95"/>
        <v>2033</v>
      </c>
      <c r="B926" s="59">
        <v>3688.1383257870098</v>
      </c>
      <c r="C926" s="60">
        <v>22614238.147368427</v>
      </c>
      <c r="D926" s="55">
        <f t="shared" si="94"/>
        <v>163.08921404969774</v>
      </c>
    </row>
    <row r="927" spans="1:4" x14ac:dyDescent="0.3">
      <c r="A927" s="3">
        <f t="shared" si="95"/>
        <v>2034</v>
      </c>
      <c r="B927" s="59">
        <v>4147.7911581996477</v>
      </c>
      <c r="C927" s="60">
        <v>23086262.459398493</v>
      </c>
      <c r="D927" s="55">
        <f t="shared" si="94"/>
        <v>179.66490528704304</v>
      </c>
    </row>
    <row r="928" spans="1:4" x14ac:dyDescent="0.3">
      <c r="A928" s="3">
        <f t="shared" si="95"/>
        <v>2035</v>
      </c>
      <c r="B928" s="59">
        <v>4654.3556098511272</v>
      </c>
      <c r="C928" s="60">
        <v>23547350.493233081</v>
      </c>
      <c r="D928" s="55">
        <f t="shared" si="94"/>
        <v>197.65941867594287</v>
      </c>
    </row>
    <row r="929" spans="1:4" x14ac:dyDescent="0.3">
      <c r="A929" s="3">
        <f t="shared" si="95"/>
        <v>2036</v>
      </c>
      <c r="B929" s="59">
        <v>5378.4685176522935</v>
      </c>
      <c r="C929" s="60">
        <v>24203243.830375936</v>
      </c>
      <c r="D929" s="55">
        <f t="shared" si="94"/>
        <v>222.2209781195578</v>
      </c>
    </row>
    <row r="930" spans="1:4" x14ac:dyDescent="0.3">
      <c r="A930" s="3">
        <f t="shared" si="95"/>
        <v>2037</v>
      </c>
      <c r="B930" s="59">
        <v>6594.4817608261028</v>
      </c>
      <c r="C930" s="60">
        <v>24625673.835338339</v>
      </c>
      <c r="D930" s="55">
        <f t="shared" si="94"/>
        <v>267.78888589691661</v>
      </c>
    </row>
    <row r="931" spans="1:4" x14ac:dyDescent="0.3">
      <c r="A931" s="3">
        <f t="shared" si="95"/>
        <v>2038</v>
      </c>
      <c r="B931" s="59">
        <v>8088.4842199658979</v>
      </c>
      <c r="C931" s="60">
        <v>25124627.188721798</v>
      </c>
      <c r="D931" s="55">
        <f t="shared" si="94"/>
        <v>321.93449714536422</v>
      </c>
    </row>
    <row r="932" spans="1:4" x14ac:dyDescent="0.3">
      <c r="A932" s="3">
        <f t="shared" si="95"/>
        <v>2039</v>
      </c>
      <c r="B932" s="59">
        <v>9577.1870404909732</v>
      </c>
      <c r="C932" s="60">
        <v>25683188.060902257</v>
      </c>
      <c r="D932" s="55">
        <f t="shared" si="94"/>
        <v>372.89712701478868</v>
      </c>
    </row>
    <row r="933" spans="1:4" x14ac:dyDescent="0.3">
      <c r="A933" s="3">
        <f t="shared" si="95"/>
        <v>2040</v>
      </c>
      <c r="B933" s="59">
        <v>11012.259733776271</v>
      </c>
      <c r="C933" s="60">
        <v>26345703.534135334</v>
      </c>
      <c r="D933" s="55">
        <f t="shared" si="94"/>
        <v>417.99072548994633</v>
      </c>
    </row>
    <row r="934" spans="1:4" x14ac:dyDescent="0.3">
      <c r="A934" s="3">
        <f t="shared" si="95"/>
        <v>2041</v>
      </c>
      <c r="B934" s="59">
        <v>12043.856731854554</v>
      </c>
      <c r="C934" s="60">
        <v>26821098.339097742</v>
      </c>
      <c r="D934" s="55">
        <f t="shared" si="94"/>
        <v>449.04412860296412</v>
      </c>
    </row>
    <row r="935" spans="1:4" x14ac:dyDescent="0.3">
      <c r="A935" s="3">
        <f t="shared" si="95"/>
        <v>2042</v>
      </c>
      <c r="B935" s="59">
        <v>12470.433450632698</v>
      </c>
      <c r="C935" s="60">
        <v>27198497.087218046</v>
      </c>
      <c r="D935" s="55">
        <f t="shared" si="94"/>
        <v>458.49715190672015</v>
      </c>
    </row>
    <row r="936" spans="1:4" x14ac:dyDescent="0.3">
      <c r="A936" s="3">
        <f t="shared" si="95"/>
        <v>2043</v>
      </c>
      <c r="B936" s="59">
        <v>12712.237763113801</v>
      </c>
      <c r="C936" s="60">
        <v>27861007.489473674</v>
      </c>
      <c r="D936" s="55">
        <f t="shared" si="94"/>
        <v>456.27344122127249</v>
      </c>
    </row>
    <row r="937" spans="1:4" x14ac:dyDescent="0.3">
      <c r="B937" s="56"/>
    </row>
    <row r="938" spans="1:4" x14ac:dyDescent="0.3">
      <c r="A938" s="3">
        <f>A909+1</f>
        <v>32</v>
      </c>
      <c r="B938" s="3" t="str">
        <f ca="1">OFFSET(Portfolios!$B$7,A938,0)</f>
        <v>Portfolio32</v>
      </c>
    </row>
    <row r="939" spans="1:4" x14ac:dyDescent="0.3">
      <c r="B939" s="3" t="s">
        <v>273</v>
      </c>
      <c r="C939" s="3" t="s">
        <v>265</v>
      </c>
      <c r="D939" s="3" t="s">
        <v>274</v>
      </c>
    </row>
    <row r="940" spans="1:4" x14ac:dyDescent="0.3">
      <c r="A940" s="3" t="s">
        <v>160</v>
      </c>
      <c r="B940" s="3" t="s">
        <v>267</v>
      </c>
      <c r="C940" s="3" t="s">
        <v>268</v>
      </c>
      <c r="D940" s="3" t="s">
        <v>269</v>
      </c>
    </row>
    <row r="941" spans="1:4" x14ac:dyDescent="0.3">
      <c r="A941" s="3">
        <f t="shared" ref="A941:A943" si="96">A942-1</f>
        <v>2019</v>
      </c>
      <c r="B941" s="9"/>
      <c r="C941" s="9"/>
      <c r="D941" s="9"/>
    </row>
    <row r="942" spans="1:4" x14ac:dyDescent="0.3">
      <c r="A942" s="3">
        <f t="shared" si="96"/>
        <v>2020</v>
      </c>
      <c r="B942" s="9"/>
      <c r="C942" s="9"/>
      <c r="D942" s="9"/>
    </row>
    <row r="943" spans="1:4" x14ac:dyDescent="0.3">
      <c r="A943" s="3">
        <f t="shared" si="96"/>
        <v>2021</v>
      </c>
      <c r="B943" s="9"/>
      <c r="C943" s="9"/>
      <c r="D943" s="9"/>
    </row>
    <row r="944" spans="1:4" x14ac:dyDescent="0.3">
      <c r="A944" s="3">
        <f>A945-1</f>
        <v>2022</v>
      </c>
      <c r="B944" s="9"/>
      <c r="C944" s="9"/>
      <c r="D944" s="9"/>
    </row>
    <row r="945" spans="1:4" x14ac:dyDescent="0.3">
      <c r="A945" s="3">
        <v>2023</v>
      </c>
      <c r="B945" s="10"/>
      <c r="C945" s="10"/>
      <c r="D945" s="10"/>
    </row>
    <row r="946" spans="1:4" x14ac:dyDescent="0.3">
      <c r="A946" s="3">
        <f>A945+1</f>
        <v>2024</v>
      </c>
      <c r="B946" s="59">
        <v>1566.1522210488399</v>
      </c>
      <c r="C946" s="60">
        <v>19544372.481203005</v>
      </c>
      <c r="D946" s="55">
        <f t="shared" ref="D946:D965" si="97">B946*1000000/C946</f>
        <v>80.133154571992648</v>
      </c>
    </row>
    <row r="947" spans="1:4" x14ac:dyDescent="0.3">
      <c r="A947" s="3">
        <f t="shared" ref="A947:A965" si="98">A946+1</f>
        <v>2025</v>
      </c>
      <c r="B947" s="59">
        <v>1648.3863099090518</v>
      </c>
      <c r="C947" s="60">
        <v>19815991.993233081</v>
      </c>
      <c r="D947" s="55">
        <f t="shared" si="97"/>
        <v>83.184647554962453</v>
      </c>
    </row>
    <row r="948" spans="1:4" x14ac:dyDescent="0.3">
      <c r="A948" s="3">
        <f t="shared" si="98"/>
        <v>2026</v>
      </c>
      <c r="B948" s="59">
        <v>1629.3121854510496</v>
      </c>
      <c r="C948" s="60">
        <v>20213483.140601497</v>
      </c>
      <c r="D948" s="55">
        <f t="shared" si="97"/>
        <v>80.605216533827218</v>
      </c>
    </row>
    <row r="949" spans="1:4" x14ac:dyDescent="0.3">
      <c r="A949" s="3">
        <f t="shared" si="98"/>
        <v>2027</v>
      </c>
      <c r="B949" s="59">
        <v>1704.6140348377653</v>
      </c>
      <c r="C949" s="60">
        <v>20580395.246616546</v>
      </c>
      <c r="D949" s="55">
        <f t="shared" si="97"/>
        <v>82.827079577978793</v>
      </c>
    </row>
    <row r="950" spans="1:4" x14ac:dyDescent="0.3">
      <c r="A950" s="3">
        <f t="shared" si="98"/>
        <v>2028</v>
      </c>
      <c r="B950" s="59">
        <v>1684.4930221271318</v>
      </c>
      <c r="C950" s="60">
        <v>20925422.46135338</v>
      </c>
      <c r="D950" s="55">
        <f t="shared" si="97"/>
        <v>80.499833407816652</v>
      </c>
    </row>
    <row r="951" spans="1:4" x14ac:dyDescent="0.3">
      <c r="A951" s="3">
        <f t="shared" si="98"/>
        <v>2029</v>
      </c>
      <c r="B951" s="59">
        <v>1766.1090856990713</v>
      </c>
      <c r="C951" s="60">
        <v>21136076.131578956</v>
      </c>
      <c r="D951" s="55">
        <f t="shared" si="97"/>
        <v>83.558985816689315</v>
      </c>
    </row>
    <row r="952" spans="1:4" x14ac:dyDescent="0.3">
      <c r="A952" s="3">
        <f t="shared" si="98"/>
        <v>2030</v>
      </c>
      <c r="B952" s="59">
        <v>1877.4595209487338</v>
      </c>
      <c r="C952" s="60">
        <v>21444011.921804506</v>
      </c>
      <c r="D952" s="55">
        <f t="shared" si="97"/>
        <v>87.551691716777697</v>
      </c>
    </row>
    <row r="953" spans="1:4" x14ac:dyDescent="0.3">
      <c r="A953" s="3">
        <f t="shared" si="98"/>
        <v>2031</v>
      </c>
      <c r="B953" s="59">
        <v>2550.1224718911872</v>
      </c>
      <c r="C953" s="60">
        <v>21817479.37293233</v>
      </c>
      <c r="D953" s="55">
        <f t="shared" si="97"/>
        <v>116.88437643511537</v>
      </c>
    </row>
    <row r="954" spans="1:4" x14ac:dyDescent="0.3">
      <c r="A954" s="3">
        <f t="shared" si="98"/>
        <v>2032</v>
      </c>
      <c r="B954" s="59">
        <v>3248.6522599496761</v>
      </c>
      <c r="C954" s="60">
        <v>22256257.021353383</v>
      </c>
      <c r="D954" s="55">
        <f t="shared" si="97"/>
        <v>145.96579545396213</v>
      </c>
    </row>
    <row r="955" spans="1:4" x14ac:dyDescent="0.3">
      <c r="A955" s="3">
        <f t="shared" si="98"/>
        <v>2033</v>
      </c>
      <c r="B955" s="59">
        <v>3688.2019357870099</v>
      </c>
      <c r="C955" s="60">
        <v>22614238.147368427</v>
      </c>
      <c r="D955" s="55">
        <f t="shared" si="97"/>
        <v>163.09202687936661</v>
      </c>
    </row>
    <row r="956" spans="1:4" x14ac:dyDescent="0.3">
      <c r="A956" s="3">
        <f t="shared" si="98"/>
        <v>2034</v>
      </c>
      <c r="B956" s="59">
        <v>4147.8392181996478</v>
      </c>
      <c r="C956" s="60">
        <v>23086262.459398493</v>
      </c>
      <c r="D956" s="55">
        <f t="shared" si="97"/>
        <v>179.66698704454211</v>
      </c>
    </row>
    <row r="957" spans="1:4" x14ac:dyDescent="0.3">
      <c r="A957" s="3">
        <f t="shared" si="98"/>
        <v>2035</v>
      </c>
      <c r="B957" s="59">
        <v>4654.3976198511273</v>
      </c>
      <c r="C957" s="60">
        <v>23547350.493233081</v>
      </c>
      <c r="D957" s="55">
        <f t="shared" si="97"/>
        <v>197.66120274077906</v>
      </c>
    </row>
    <row r="958" spans="1:4" x14ac:dyDescent="0.3">
      <c r="A958" s="3">
        <f t="shared" si="98"/>
        <v>2036</v>
      </c>
      <c r="B958" s="59">
        <v>5378.5201576522932</v>
      </c>
      <c r="C958" s="60">
        <v>24203243.830375936</v>
      </c>
      <c r="D958" s="55">
        <f t="shared" si="97"/>
        <v>222.22311171786231</v>
      </c>
    </row>
    <row r="959" spans="1:4" x14ac:dyDescent="0.3">
      <c r="A959" s="3">
        <f t="shared" si="98"/>
        <v>2037</v>
      </c>
      <c r="B959" s="59">
        <v>6594.5363324265909</v>
      </c>
      <c r="C959" s="60">
        <v>24625673.835338339</v>
      </c>
      <c r="D959" s="55">
        <f t="shared" si="97"/>
        <v>267.79110194188058</v>
      </c>
    </row>
    <row r="960" spans="1:4" x14ac:dyDescent="0.3">
      <c r="A960" s="3">
        <f t="shared" si="98"/>
        <v>2038</v>
      </c>
      <c r="B960" s="59">
        <v>8088.5346799658982</v>
      </c>
      <c r="C960" s="60">
        <v>25124627.188721798</v>
      </c>
      <c r="D960" s="55">
        <f t="shared" si="97"/>
        <v>321.9365055333742</v>
      </c>
    </row>
    <row r="961" spans="1:4" x14ac:dyDescent="0.3">
      <c r="A961" s="3">
        <f t="shared" si="98"/>
        <v>2039</v>
      </c>
      <c r="B961" s="59">
        <v>9577.235540490974</v>
      </c>
      <c r="C961" s="60">
        <v>25683188.060902257</v>
      </c>
      <c r="D961" s="55">
        <f t="shared" si="97"/>
        <v>372.89901540963615</v>
      </c>
    </row>
    <row r="962" spans="1:4" x14ac:dyDescent="0.3">
      <c r="A962" s="3">
        <f t="shared" si="98"/>
        <v>2040</v>
      </c>
      <c r="B962" s="59">
        <v>11012.305503776272</v>
      </c>
      <c r="C962" s="60">
        <v>26345703.534135334</v>
      </c>
      <c r="D962" s="55">
        <f t="shared" si="97"/>
        <v>417.99246277511469</v>
      </c>
    </row>
    <row r="963" spans="1:4" x14ac:dyDescent="0.3">
      <c r="A963" s="3">
        <f t="shared" si="98"/>
        <v>2041</v>
      </c>
      <c r="B963" s="59">
        <v>12056.395051854555</v>
      </c>
      <c r="C963" s="60">
        <v>26821098.339097742</v>
      </c>
      <c r="D963" s="55">
        <f t="shared" si="97"/>
        <v>449.51160834005316</v>
      </c>
    </row>
    <row r="964" spans="1:4" x14ac:dyDescent="0.3">
      <c r="A964" s="3">
        <f t="shared" si="98"/>
        <v>2042</v>
      </c>
      <c r="B964" s="59">
        <v>12580.480220632699</v>
      </c>
      <c r="C964" s="60">
        <v>27198497.087218046</v>
      </c>
      <c r="D964" s="55">
        <f t="shared" si="97"/>
        <v>462.54321260070299</v>
      </c>
    </row>
    <row r="965" spans="1:4" x14ac:dyDescent="0.3">
      <c r="A965" s="3">
        <f t="shared" si="98"/>
        <v>2043</v>
      </c>
      <c r="B965" s="59">
        <v>12992.628793113801</v>
      </c>
      <c r="C965" s="60">
        <v>27861007.489473674</v>
      </c>
      <c r="D965" s="55">
        <f t="shared" si="97"/>
        <v>466.33736407495746</v>
      </c>
    </row>
    <row r="966" spans="1:4" x14ac:dyDescent="0.3">
      <c r="B966" s="56"/>
    </row>
    <row r="967" spans="1:4" x14ac:dyDescent="0.3">
      <c r="A967" s="3">
        <f>A938+1</f>
        <v>33</v>
      </c>
      <c r="B967" s="3" t="str">
        <f ca="1">OFFSET(Portfolios!$B$7,A967,0)</f>
        <v>Portfolio33</v>
      </c>
    </row>
    <row r="968" spans="1:4" x14ac:dyDescent="0.3">
      <c r="B968" s="3" t="s">
        <v>273</v>
      </c>
      <c r="C968" s="3" t="s">
        <v>265</v>
      </c>
      <c r="D968" s="3" t="s">
        <v>274</v>
      </c>
    </row>
    <row r="969" spans="1:4" x14ac:dyDescent="0.3">
      <c r="A969" s="3" t="s">
        <v>160</v>
      </c>
      <c r="B969" s="3" t="s">
        <v>267</v>
      </c>
      <c r="C969" s="3" t="s">
        <v>268</v>
      </c>
      <c r="D969" s="3" t="s">
        <v>269</v>
      </c>
    </row>
    <row r="970" spans="1:4" x14ac:dyDescent="0.3">
      <c r="A970" s="3">
        <f t="shared" ref="A970:A972" si="99">A971-1</f>
        <v>2019</v>
      </c>
      <c r="B970" s="9"/>
      <c r="C970" s="9"/>
      <c r="D970" s="9"/>
    </row>
    <row r="971" spans="1:4" x14ac:dyDescent="0.3">
      <c r="A971" s="3">
        <f t="shared" si="99"/>
        <v>2020</v>
      </c>
      <c r="B971" s="9"/>
      <c r="C971" s="9"/>
      <c r="D971" s="9"/>
    </row>
    <row r="972" spans="1:4" x14ac:dyDescent="0.3">
      <c r="A972" s="3">
        <f t="shared" si="99"/>
        <v>2021</v>
      </c>
      <c r="B972" s="9"/>
      <c r="C972" s="9"/>
      <c r="D972" s="9"/>
    </row>
    <row r="973" spans="1:4" x14ac:dyDescent="0.3">
      <c r="A973" s="3">
        <f>A974-1</f>
        <v>2022</v>
      </c>
      <c r="B973" s="9"/>
      <c r="C973" s="9"/>
      <c r="D973" s="9"/>
    </row>
    <row r="974" spans="1:4" x14ac:dyDescent="0.3">
      <c r="A974" s="3">
        <v>2023</v>
      </c>
      <c r="B974" s="10"/>
      <c r="C974" s="10"/>
      <c r="D974" s="10"/>
    </row>
    <row r="975" spans="1:4" x14ac:dyDescent="0.3">
      <c r="A975" s="3">
        <f>A974+1</f>
        <v>2024</v>
      </c>
      <c r="B975" s="14">
        <v>1566.1522210488399</v>
      </c>
      <c r="C975" s="69">
        <v>19544372.481203005</v>
      </c>
      <c r="D975" s="70">
        <f t="shared" ref="D975:D994" si="100">B975*1000000/C975</f>
        <v>80.133154571992648</v>
      </c>
    </row>
    <row r="976" spans="1:4" x14ac:dyDescent="0.3">
      <c r="A976" s="3">
        <f t="shared" ref="A976:A994" si="101">A975+1</f>
        <v>2025</v>
      </c>
      <c r="B976" s="59">
        <v>1648.3948476278613</v>
      </c>
      <c r="C976" s="60">
        <v>19816254.793233082</v>
      </c>
      <c r="D976" s="55">
        <f t="shared" si="100"/>
        <v>83.183975217696556</v>
      </c>
    </row>
    <row r="977" spans="1:4" x14ac:dyDescent="0.3">
      <c r="A977" s="3">
        <f t="shared" si="101"/>
        <v>2026</v>
      </c>
      <c r="B977" s="59">
        <v>1629.3357135470944</v>
      </c>
      <c r="C977" s="60">
        <v>20213921.140601497</v>
      </c>
      <c r="D977" s="55">
        <f t="shared" si="100"/>
        <v>80.604633916099814</v>
      </c>
    </row>
    <row r="978" spans="1:4" x14ac:dyDescent="0.3">
      <c r="A978" s="3">
        <f t="shared" si="101"/>
        <v>2027</v>
      </c>
      <c r="B978" s="59">
        <v>1704.6140348377653</v>
      </c>
      <c r="C978" s="60">
        <v>20581008.446616545</v>
      </c>
      <c r="D978" s="55">
        <f t="shared" si="100"/>
        <v>82.824611790001896</v>
      </c>
    </row>
    <row r="979" spans="1:4" x14ac:dyDescent="0.3">
      <c r="A979" s="3">
        <f t="shared" si="101"/>
        <v>2028</v>
      </c>
      <c r="B979" s="59">
        <v>1684.7612584469528</v>
      </c>
      <c r="C979" s="60">
        <v>20926213.021353379</v>
      </c>
      <c r="D979" s="55">
        <f t="shared" si="100"/>
        <v>80.50961044541603</v>
      </c>
    </row>
    <row r="980" spans="1:4" x14ac:dyDescent="0.3">
      <c r="A980" s="3">
        <f t="shared" si="101"/>
        <v>2029</v>
      </c>
      <c r="B980" s="59">
        <v>1768.2020319447013</v>
      </c>
      <c r="C980" s="60">
        <v>21137039.731578957</v>
      </c>
      <c r="D980" s="55">
        <f t="shared" si="100"/>
        <v>83.654194456709519</v>
      </c>
    </row>
    <row r="981" spans="1:4" x14ac:dyDescent="0.3">
      <c r="A981" s="3">
        <f t="shared" si="101"/>
        <v>2030</v>
      </c>
      <c r="B981" s="59">
        <v>1829.2327045403674</v>
      </c>
      <c r="C981" s="60">
        <v>21444975.521804508</v>
      </c>
      <c r="D981" s="55">
        <f t="shared" si="100"/>
        <v>85.298894497709583</v>
      </c>
    </row>
    <row r="982" spans="1:4" x14ac:dyDescent="0.3">
      <c r="A982" s="3">
        <f t="shared" si="101"/>
        <v>2031</v>
      </c>
      <c r="B982" s="59">
        <v>2715.5974360726614</v>
      </c>
      <c r="C982" s="60">
        <v>21818442.972932331</v>
      </c>
      <c r="D982" s="55">
        <f t="shared" si="100"/>
        <v>124.46339271054288</v>
      </c>
    </row>
    <row r="983" spans="1:4" x14ac:dyDescent="0.3">
      <c r="A983" s="3">
        <f t="shared" si="101"/>
        <v>2032</v>
      </c>
      <c r="B983" s="59">
        <v>3735.5634764781453</v>
      </c>
      <c r="C983" s="60">
        <v>22257398.941353381</v>
      </c>
      <c r="D983" s="55">
        <f t="shared" si="100"/>
        <v>167.83468213518938</v>
      </c>
    </row>
    <row r="984" spans="1:4" x14ac:dyDescent="0.3">
      <c r="A984" s="3">
        <f t="shared" si="101"/>
        <v>2033</v>
      </c>
      <c r="B984" s="59">
        <v>4177.5977168473455</v>
      </c>
      <c r="C984" s="60">
        <v>22615814.947368428</v>
      </c>
      <c r="D984" s="55">
        <f t="shared" si="100"/>
        <v>184.72019365958997</v>
      </c>
    </row>
    <row r="985" spans="1:4" x14ac:dyDescent="0.3">
      <c r="A985" s="3">
        <f t="shared" si="101"/>
        <v>2034</v>
      </c>
      <c r="B985" s="59">
        <v>4746.6969149859024</v>
      </c>
      <c r="C985" s="60">
        <v>23088189.659398492</v>
      </c>
      <c r="D985" s="55">
        <f t="shared" si="100"/>
        <v>205.58982687729562</v>
      </c>
    </row>
    <row r="986" spans="1:4" x14ac:dyDescent="0.3">
      <c r="A986" s="3">
        <f t="shared" si="101"/>
        <v>2035</v>
      </c>
      <c r="B986" s="59">
        <v>5542.3895198150403</v>
      </c>
      <c r="C986" s="60">
        <v>23549540.493233081</v>
      </c>
      <c r="D986" s="55">
        <f t="shared" si="100"/>
        <v>235.35021931352063</v>
      </c>
    </row>
    <row r="987" spans="1:4" x14ac:dyDescent="0.3">
      <c r="A987" s="3">
        <f t="shared" si="101"/>
        <v>2036</v>
      </c>
      <c r="B987" s="59">
        <v>6094.1198154393569</v>
      </c>
      <c r="C987" s="60">
        <v>24205615.510375936</v>
      </c>
      <c r="D987" s="55">
        <f t="shared" si="100"/>
        <v>251.7647119044365</v>
      </c>
    </row>
    <row r="988" spans="1:4" x14ac:dyDescent="0.3">
      <c r="A988" s="3">
        <f t="shared" si="101"/>
        <v>2037</v>
      </c>
      <c r="B988" s="59">
        <v>7358.9365417562522</v>
      </c>
      <c r="C988" s="60">
        <v>24628301.835338339</v>
      </c>
      <c r="D988" s="55">
        <f t="shared" si="100"/>
        <v>298.79999810612833</v>
      </c>
    </row>
    <row r="989" spans="1:4" x14ac:dyDescent="0.3">
      <c r="A989" s="3">
        <f t="shared" si="101"/>
        <v>2038</v>
      </c>
      <c r="B989" s="59">
        <v>8854.798989128929</v>
      </c>
      <c r="C989" s="60">
        <v>25127255.188721798</v>
      </c>
      <c r="D989" s="55">
        <f t="shared" si="100"/>
        <v>352.3981796906869</v>
      </c>
    </row>
    <row r="990" spans="1:4" x14ac:dyDescent="0.3">
      <c r="A990" s="3">
        <f t="shared" si="101"/>
        <v>2039</v>
      </c>
      <c r="B990" s="59">
        <v>10383.077398624031</v>
      </c>
      <c r="C990" s="60">
        <v>25685903.660902258</v>
      </c>
      <c r="D990" s="55">
        <f t="shared" si="100"/>
        <v>404.23251351007008</v>
      </c>
    </row>
    <row r="991" spans="1:4" x14ac:dyDescent="0.3">
      <c r="A991" s="3">
        <f t="shared" si="101"/>
        <v>2040</v>
      </c>
      <c r="B991" s="59">
        <v>11988.740878383704</v>
      </c>
      <c r="C991" s="60">
        <v>26348426.574135337</v>
      </c>
      <c r="D991" s="55">
        <f t="shared" si="100"/>
        <v>455.00784817839286</v>
      </c>
    </row>
    <row r="992" spans="1:4" x14ac:dyDescent="0.3">
      <c r="A992" s="3">
        <f t="shared" si="101"/>
        <v>2041</v>
      </c>
      <c r="B992" s="59">
        <v>13279.446160224308</v>
      </c>
      <c r="C992" s="60">
        <v>26823813.939097743</v>
      </c>
      <c r="D992" s="55">
        <f t="shared" si="100"/>
        <v>495.0618204545666</v>
      </c>
    </row>
    <row r="993" spans="1:4" x14ac:dyDescent="0.3">
      <c r="A993" s="3">
        <f t="shared" si="101"/>
        <v>2042</v>
      </c>
      <c r="B993" s="59">
        <v>13996.455326311512</v>
      </c>
      <c r="C993" s="60">
        <v>27201300.287218045</v>
      </c>
      <c r="D993" s="55">
        <f t="shared" si="100"/>
        <v>514.55096552455905</v>
      </c>
    </row>
    <row r="994" spans="1:4" x14ac:dyDescent="0.3">
      <c r="A994" s="3">
        <f t="shared" si="101"/>
        <v>2043</v>
      </c>
      <c r="B994" s="59">
        <v>14338.217930890472</v>
      </c>
      <c r="C994" s="60">
        <v>27863985.889473677</v>
      </c>
      <c r="D994" s="55">
        <f t="shared" si="100"/>
        <v>514.57885414401881</v>
      </c>
    </row>
    <row r="995" spans="1:4" x14ac:dyDescent="0.3">
      <c r="B995" s="56"/>
    </row>
    <row r="996" spans="1:4" x14ac:dyDescent="0.3">
      <c r="A996" s="3">
        <f>A967+1</f>
        <v>34</v>
      </c>
      <c r="B996" s="3" t="str">
        <f ca="1">OFFSET(Portfolios!$B$7,A996,0)</f>
        <v>Portfolio34</v>
      </c>
    </row>
    <row r="997" spans="1:4" x14ac:dyDescent="0.3">
      <c r="B997" s="3" t="s">
        <v>273</v>
      </c>
      <c r="C997" s="3" t="s">
        <v>265</v>
      </c>
      <c r="D997" s="3" t="s">
        <v>274</v>
      </c>
    </row>
    <row r="998" spans="1:4" x14ac:dyDescent="0.3">
      <c r="A998" s="3" t="s">
        <v>160</v>
      </c>
      <c r="B998" s="3" t="s">
        <v>267</v>
      </c>
      <c r="C998" s="3" t="s">
        <v>268</v>
      </c>
      <c r="D998" s="3" t="s">
        <v>269</v>
      </c>
    </row>
    <row r="999" spans="1:4" x14ac:dyDescent="0.3">
      <c r="A999" s="3">
        <f t="shared" ref="A999:A1001" si="102">A1000-1</f>
        <v>2019</v>
      </c>
      <c r="B999" s="9"/>
      <c r="C999" s="9"/>
      <c r="D999" s="9"/>
    </row>
    <row r="1000" spans="1:4" x14ac:dyDescent="0.3">
      <c r="A1000" s="3">
        <f t="shared" si="102"/>
        <v>2020</v>
      </c>
      <c r="B1000" s="9"/>
      <c r="C1000" s="9"/>
      <c r="D1000" s="9"/>
    </row>
    <row r="1001" spans="1:4" x14ac:dyDescent="0.3">
      <c r="A1001" s="3">
        <f t="shared" si="102"/>
        <v>2021</v>
      </c>
      <c r="B1001" s="9"/>
      <c r="C1001" s="9"/>
      <c r="D1001" s="9"/>
    </row>
    <row r="1002" spans="1:4" x14ac:dyDescent="0.3">
      <c r="A1002" s="3">
        <f>A1003-1</f>
        <v>2022</v>
      </c>
      <c r="B1002" s="9"/>
      <c r="C1002" s="9"/>
      <c r="D1002" s="9"/>
    </row>
    <row r="1003" spans="1:4" x14ac:dyDescent="0.3">
      <c r="A1003" s="3">
        <v>2023</v>
      </c>
      <c r="B1003" s="10"/>
      <c r="C1003" s="10"/>
      <c r="D1003" s="10"/>
    </row>
    <row r="1004" spans="1:4" x14ac:dyDescent="0.3">
      <c r="A1004" s="3">
        <f>A1003+1</f>
        <v>2024</v>
      </c>
      <c r="B1004" s="59">
        <v>1566.1522210488399</v>
      </c>
      <c r="C1004" s="60">
        <v>19544372.481203005</v>
      </c>
      <c r="D1004" s="55">
        <f t="shared" ref="D1004:D1023" si="103">B1004*1000000/C1004</f>
        <v>80.133154571992648</v>
      </c>
    </row>
    <row r="1005" spans="1:4" x14ac:dyDescent="0.3">
      <c r="A1005" s="3">
        <f t="shared" ref="A1005:A1023" si="104">A1004+1</f>
        <v>2025</v>
      </c>
      <c r="B1005" s="59">
        <v>1648.3948476278613</v>
      </c>
      <c r="C1005" s="60">
        <v>19816254.793233082</v>
      </c>
      <c r="D1005" s="55">
        <f t="shared" si="103"/>
        <v>83.183975217696556</v>
      </c>
    </row>
    <row r="1006" spans="1:4" x14ac:dyDescent="0.3">
      <c r="A1006" s="3">
        <f t="shared" si="104"/>
        <v>2026</v>
      </c>
      <c r="B1006" s="59">
        <v>1629.3357135470944</v>
      </c>
      <c r="C1006" s="60">
        <v>20213921.140601497</v>
      </c>
      <c r="D1006" s="55">
        <f t="shared" si="103"/>
        <v>80.604633916099814</v>
      </c>
    </row>
    <row r="1007" spans="1:4" x14ac:dyDescent="0.3">
      <c r="A1007" s="3">
        <f t="shared" si="104"/>
        <v>2027</v>
      </c>
      <c r="B1007" s="59">
        <v>1704.6140348377653</v>
      </c>
      <c r="C1007" s="60">
        <v>20581008.446616545</v>
      </c>
      <c r="D1007" s="55">
        <f t="shared" si="103"/>
        <v>82.824611790001896</v>
      </c>
    </row>
    <row r="1008" spans="1:4" x14ac:dyDescent="0.3">
      <c r="A1008" s="3">
        <f t="shared" si="104"/>
        <v>2028</v>
      </c>
      <c r="B1008" s="59">
        <v>1684.7455974547668</v>
      </c>
      <c r="C1008" s="60">
        <v>20926213.021353379</v>
      </c>
      <c r="D1008" s="55">
        <f t="shared" si="103"/>
        <v>80.50886205428715</v>
      </c>
    </row>
    <row r="1009" spans="1:4" x14ac:dyDescent="0.3">
      <c r="A1009" s="3">
        <f t="shared" si="104"/>
        <v>2029</v>
      </c>
      <c r="B1009" s="59">
        <v>1768.2043219447012</v>
      </c>
      <c r="C1009" s="60">
        <v>21137039.731578957</v>
      </c>
      <c r="D1009" s="55">
        <f t="shared" si="103"/>
        <v>83.654302797330018</v>
      </c>
    </row>
    <row r="1010" spans="1:4" x14ac:dyDescent="0.3">
      <c r="A1010" s="3">
        <f t="shared" si="104"/>
        <v>2030</v>
      </c>
      <c r="B1010" s="59">
        <v>1829.3369845403674</v>
      </c>
      <c r="C1010" s="60">
        <v>21444975.521804508</v>
      </c>
      <c r="D1010" s="55">
        <f t="shared" si="103"/>
        <v>85.303757175211558</v>
      </c>
    </row>
    <row r="1011" spans="1:4" x14ac:dyDescent="0.3">
      <c r="A1011" s="3">
        <f t="shared" si="104"/>
        <v>2031</v>
      </c>
      <c r="B1011" s="59">
        <v>2639.1013486170841</v>
      </c>
      <c r="C1011" s="60">
        <v>21818530.572932329</v>
      </c>
      <c r="D1011" s="55">
        <f t="shared" si="103"/>
        <v>120.95687836517759</v>
      </c>
    </row>
    <row r="1012" spans="1:4" x14ac:dyDescent="0.3">
      <c r="A1012" s="3">
        <f t="shared" si="104"/>
        <v>2032</v>
      </c>
      <c r="B1012" s="59">
        <v>3537.7388999496766</v>
      </c>
      <c r="C1012" s="60">
        <v>22257311.101353381</v>
      </c>
      <c r="D1012" s="55">
        <f t="shared" si="103"/>
        <v>158.94727282374018</v>
      </c>
    </row>
    <row r="1013" spans="1:4" x14ac:dyDescent="0.3">
      <c r="A1013" s="3">
        <f t="shared" si="104"/>
        <v>2033</v>
      </c>
      <c r="B1013" s="59">
        <v>4185.1212789680167</v>
      </c>
      <c r="C1013" s="60">
        <v>22615727.347368427</v>
      </c>
      <c r="D1013" s="55">
        <f t="shared" si="103"/>
        <v>185.05357863075753</v>
      </c>
    </row>
    <row r="1014" spans="1:4" x14ac:dyDescent="0.3">
      <c r="A1014" s="3">
        <f t="shared" si="104"/>
        <v>2034</v>
      </c>
      <c r="B1014" s="59">
        <v>5023.9332182086364</v>
      </c>
      <c r="C1014" s="60">
        <v>23087751.659398492</v>
      </c>
      <c r="D1014" s="55">
        <f t="shared" si="103"/>
        <v>217.60166569374496</v>
      </c>
    </row>
    <row r="1015" spans="1:4" x14ac:dyDescent="0.3">
      <c r="A1015" s="3">
        <f t="shared" si="104"/>
        <v>2035</v>
      </c>
      <c r="B1015" s="59">
        <v>5976.3861166685638</v>
      </c>
      <c r="C1015" s="60">
        <v>23548839.69323308</v>
      </c>
      <c r="D1015" s="55">
        <f t="shared" si="103"/>
        <v>253.78686145568008</v>
      </c>
    </row>
    <row r="1016" spans="1:4" x14ac:dyDescent="0.3">
      <c r="A1016" s="3">
        <f t="shared" si="104"/>
        <v>2036</v>
      </c>
      <c r="B1016" s="59">
        <v>6622.6527998652291</v>
      </c>
      <c r="C1016" s="60">
        <v>24205000.630375937</v>
      </c>
      <c r="D1016" s="55">
        <f t="shared" si="103"/>
        <v>273.60680137947054</v>
      </c>
    </row>
    <row r="1017" spans="1:4" x14ac:dyDescent="0.3">
      <c r="A1017" s="3">
        <f t="shared" si="104"/>
        <v>2037</v>
      </c>
      <c r="B1017" s="59">
        <v>7579.0747333567406</v>
      </c>
      <c r="C1017" s="60">
        <v>24627776.235338341</v>
      </c>
      <c r="D1017" s="55">
        <f t="shared" si="103"/>
        <v>307.74498927278472</v>
      </c>
    </row>
    <row r="1018" spans="1:4" x14ac:dyDescent="0.3">
      <c r="A1018" s="3">
        <f t="shared" si="104"/>
        <v>2038</v>
      </c>
      <c r="B1018" s="59">
        <v>9076.3679287104442</v>
      </c>
      <c r="C1018" s="60">
        <v>25126817.188721798</v>
      </c>
      <c r="D1018" s="55">
        <f t="shared" si="103"/>
        <v>361.22234903608808</v>
      </c>
    </row>
    <row r="1019" spans="1:4" x14ac:dyDescent="0.3">
      <c r="A1019" s="3">
        <f t="shared" si="104"/>
        <v>2039</v>
      </c>
      <c r="B1019" s="59">
        <v>10532.41967414682</v>
      </c>
      <c r="C1019" s="60">
        <v>25685378.060902257</v>
      </c>
      <c r="D1019" s="55">
        <f t="shared" si="103"/>
        <v>410.05507682906364</v>
      </c>
    </row>
    <row r="1020" spans="1:4" x14ac:dyDescent="0.3">
      <c r="A1020" s="3">
        <f t="shared" si="104"/>
        <v>2040</v>
      </c>
      <c r="B1020" s="59">
        <v>11928.963771819124</v>
      </c>
      <c r="C1020" s="60">
        <v>26348250.894135334</v>
      </c>
      <c r="D1020" s="55">
        <f t="shared" si="103"/>
        <v>452.74215050359589</v>
      </c>
    </row>
    <row r="1021" spans="1:4" x14ac:dyDescent="0.3">
      <c r="A1021" s="3">
        <f t="shared" si="104"/>
        <v>2041</v>
      </c>
      <c r="B1021" s="59">
        <v>13386.697629631679</v>
      </c>
      <c r="C1021" s="60">
        <v>26823726.339097742</v>
      </c>
      <c r="D1021" s="55">
        <f t="shared" si="103"/>
        <v>499.06181789960664</v>
      </c>
    </row>
    <row r="1022" spans="1:4" x14ac:dyDescent="0.3">
      <c r="A1022" s="3">
        <f t="shared" si="104"/>
        <v>2042</v>
      </c>
      <c r="B1022" s="59">
        <v>14325.594550632699</v>
      </c>
      <c r="C1022" s="60">
        <v>27201212.687218048</v>
      </c>
      <c r="D1022" s="55">
        <f t="shared" si="103"/>
        <v>526.65278990904505</v>
      </c>
    </row>
    <row r="1023" spans="1:4" x14ac:dyDescent="0.3">
      <c r="A1023" s="3">
        <f t="shared" si="104"/>
        <v>2043</v>
      </c>
      <c r="B1023" s="59">
        <v>14457.388755337128</v>
      </c>
      <c r="C1023" s="60">
        <v>27863723.089473676</v>
      </c>
      <c r="D1023" s="55">
        <f t="shared" si="103"/>
        <v>518.86062422142084</v>
      </c>
    </row>
    <row r="1024" spans="1:4" x14ac:dyDescent="0.3">
      <c r="B1024" s="56"/>
    </row>
    <row r="1025" spans="1:4" x14ac:dyDescent="0.3">
      <c r="A1025" s="3">
        <f>A996+1</f>
        <v>35</v>
      </c>
      <c r="B1025" s="3" t="str">
        <f ca="1">OFFSET(Portfolios!$B$7,A1025,0)</f>
        <v>Portfolio35</v>
      </c>
    </row>
    <row r="1026" spans="1:4" x14ac:dyDescent="0.3">
      <c r="B1026" s="3" t="s">
        <v>273</v>
      </c>
      <c r="C1026" s="3" t="s">
        <v>265</v>
      </c>
      <c r="D1026" s="3" t="s">
        <v>274</v>
      </c>
    </row>
    <row r="1027" spans="1:4" x14ac:dyDescent="0.3">
      <c r="A1027" s="3" t="s">
        <v>160</v>
      </c>
      <c r="B1027" s="3" t="s">
        <v>267</v>
      </c>
      <c r="C1027" s="3" t="s">
        <v>268</v>
      </c>
      <c r="D1027" s="3" t="s">
        <v>269</v>
      </c>
    </row>
    <row r="1028" spans="1:4" x14ac:dyDescent="0.3">
      <c r="A1028" s="3">
        <f t="shared" ref="A1028:A1030" si="105">A1029-1</f>
        <v>2019</v>
      </c>
      <c r="B1028" s="9"/>
      <c r="C1028" s="9"/>
      <c r="D1028" s="9"/>
    </row>
    <row r="1029" spans="1:4" x14ac:dyDescent="0.3">
      <c r="A1029" s="3">
        <f t="shared" si="105"/>
        <v>2020</v>
      </c>
      <c r="B1029" s="9"/>
      <c r="C1029" s="9"/>
      <c r="D1029" s="9"/>
    </row>
    <row r="1030" spans="1:4" x14ac:dyDescent="0.3">
      <c r="A1030" s="3">
        <f t="shared" si="105"/>
        <v>2021</v>
      </c>
      <c r="B1030" s="9"/>
      <c r="C1030" s="9"/>
      <c r="D1030" s="9"/>
    </row>
    <row r="1031" spans="1:4" x14ac:dyDescent="0.3">
      <c r="A1031" s="3">
        <f>A1032-1</f>
        <v>2022</v>
      </c>
      <c r="B1031" s="9"/>
      <c r="C1031" s="9"/>
      <c r="D1031" s="9"/>
    </row>
    <row r="1032" spans="1:4" x14ac:dyDescent="0.3">
      <c r="A1032" s="3">
        <v>2023</v>
      </c>
      <c r="B1032" s="10"/>
      <c r="C1032" s="10"/>
      <c r="D1032" s="10"/>
    </row>
    <row r="1033" spans="1:4" x14ac:dyDescent="0.3">
      <c r="A1033" s="3">
        <f>A1032+1</f>
        <v>2024</v>
      </c>
      <c r="B1033" s="59">
        <v>1566.1522210488399</v>
      </c>
      <c r="C1033" s="60">
        <v>19544372.481203005</v>
      </c>
      <c r="D1033" s="55">
        <f t="shared" ref="D1033:D1052" si="106">B1033*1000000/C1033</f>
        <v>80.133154571992648</v>
      </c>
    </row>
    <row r="1034" spans="1:4" x14ac:dyDescent="0.3">
      <c r="A1034" s="3">
        <f t="shared" ref="A1034:A1052" si="107">A1033+1</f>
        <v>2025</v>
      </c>
      <c r="B1034" s="59">
        <v>1648.3863099090518</v>
      </c>
      <c r="C1034" s="60">
        <v>19815991.993233081</v>
      </c>
      <c r="D1034" s="55">
        <f t="shared" si="106"/>
        <v>83.184647554962453</v>
      </c>
    </row>
    <row r="1035" spans="1:4" x14ac:dyDescent="0.3">
      <c r="A1035" s="3">
        <f t="shared" si="107"/>
        <v>2026</v>
      </c>
      <c r="B1035" s="59">
        <v>1648.7849381469846</v>
      </c>
      <c r="C1035" s="60">
        <v>20213483.140601497</v>
      </c>
      <c r="D1035" s="55">
        <f t="shared" si="106"/>
        <v>81.568571169962212</v>
      </c>
    </row>
    <row r="1036" spans="1:4" x14ac:dyDescent="0.3">
      <c r="A1036" s="3">
        <f t="shared" si="107"/>
        <v>2027</v>
      </c>
      <c r="B1036" s="59">
        <v>1744.119648535064</v>
      </c>
      <c r="C1036" s="60">
        <v>20580395.246616546</v>
      </c>
      <c r="D1036" s="55">
        <f t="shared" si="106"/>
        <v>84.746654650464038</v>
      </c>
    </row>
    <row r="1037" spans="1:4" x14ac:dyDescent="0.3">
      <c r="A1037" s="3">
        <f t="shared" si="107"/>
        <v>2028</v>
      </c>
      <c r="B1037" s="59">
        <v>1721.2344037003957</v>
      </c>
      <c r="C1037" s="60">
        <v>20925422.46135338</v>
      </c>
      <c r="D1037" s="55">
        <f t="shared" si="106"/>
        <v>82.255658488104544</v>
      </c>
    </row>
    <row r="1038" spans="1:4" x14ac:dyDescent="0.3">
      <c r="A1038" s="3">
        <f t="shared" si="107"/>
        <v>2029</v>
      </c>
      <c r="B1038" s="59">
        <v>1797.9654594534413</v>
      </c>
      <c r="C1038" s="60">
        <v>21136076.131578956</v>
      </c>
      <c r="D1038" s="55">
        <f t="shared" si="106"/>
        <v>85.066189592643454</v>
      </c>
    </row>
    <row r="1039" spans="1:4" x14ac:dyDescent="0.3">
      <c r="A1039" s="3">
        <f t="shared" si="107"/>
        <v>2030</v>
      </c>
      <c r="B1039" s="59">
        <v>1953.6464745403675</v>
      </c>
      <c r="C1039" s="60">
        <v>21444011.921804506</v>
      </c>
      <c r="D1039" s="55">
        <f t="shared" si="106"/>
        <v>91.104522869336705</v>
      </c>
    </row>
    <row r="1040" spans="1:4" x14ac:dyDescent="0.3">
      <c r="A1040" s="3">
        <f t="shared" si="107"/>
        <v>2031</v>
      </c>
      <c r="B1040" s="59">
        <v>2217.5911018911875</v>
      </c>
      <c r="C1040" s="60">
        <v>21817479.37293233</v>
      </c>
      <c r="D1040" s="55">
        <f t="shared" si="106"/>
        <v>101.64286460343459</v>
      </c>
    </row>
    <row r="1041" spans="1:4" x14ac:dyDescent="0.3">
      <c r="A1041" s="3">
        <f t="shared" si="107"/>
        <v>2032</v>
      </c>
      <c r="B1041" s="59">
        <v>2428.8836741995733</v>
      </c>
      <c r="C1041" s="60">
        <v>22256257.021353383</v>
      </c>
      <c r="D1041" s="55">
        <f t="shared" si="106"/>
        <v>109.13262153062048</v>
      </c>
    </row>
    <row r="1042" spans="1:4" x14ac:dyDescent="0.3">
      <c r="A1042" s="3">
        <f t="shared" si="107"/>
        <v>2033</v>
      </c>
      <c r="B1042" s="59">
        <v>2609.6201947266745</v>
      </c>
      <c r="C1042" s="60">
        <v>22614238.147368427</v>
      </c>
      <c r="D1042" s="55">
        <f t="shared" si="106"/>
        <v>115.39721912012989</v>
      </c>
    </row>
    <row r="1043" spans="1:4" x14ac:dyDescent="0.3">
      <c r="A1043" s="3">
        <f t="shared" si="107"/>
        <v>2034</v>
      </c>
      <c r="B1043" s="59">
        <v>2967.2449377392577</v>
      </c>
      <c r="C1043" s="60">
        <v>23086262.459398493</v>
      </c>
      <c r="D1043" s="55">
        <f t="shared" si="106"/>
        <v>128.52859760031373</v>
      </c>
    </row>
    <row r="1044" spans="1:4" x14ac:dyDescent="0.3">
      <c r="A1044" s="3">
        <f t="shared" si="107"/>
        <v>2035</v>
      </c>
      <c r="B1044" s="59">
        <v>3353.2828798511268</v>
      </c>
      <c r="C1044" s="60">
        <v>23547350.493233081</v>
      </c>
      <c r="D1044" s="55">
        <f t="shared" si="106"/>
        <v>142.40595267033444</v>
      </c>
    </row>
    <row r="1045" spans="1:4" x14ac:dyDescent="0.3">
      <c r="A1045" s="3">
        <f t="shared" si="107"/>
        <v>2036</v>
      </c>
      <c r="B1045" s="59">
        <v>3978.6842132264201</v>
      </c>
      <c r="C1045" s="60">
        <v>24203243.830375936</v>
      </c>
      <c r="D1045" s="55">
        <f t="shared" si="106"/>
        <v>164.38640378580283</v>
      </c>
    </row>
    <row r="1046" spans="1:4" x14ac:dyDescent="0.3">
      <c r="A1046" s="3">
        <f t="shared" si="107"/>
        <v>2037</v>
      </c>
      <c r="B1046" s="59">
        <v>5193.7703903924648</v>
      </c>
      <c r="C1046" s="60">
        <v>24625673.835338339</v>
      </c>
      <c r="D1046" s="55">
        <f t="shared" si="106"/>
        <v>210.90876233970496</v>
      </c>
    </row>
    <row r="1047" spans="1:4" x14ac:dyDescent="0.3">
      <c r="A1047" s="3">
        <f t="shared" si="107"/>
        <v>2038</v>
      </c>
      <c r="B1047" s="59">
        <v>6723.787759547412</v>
      </c>
      <c r="C1047" s="60">
        <v>25124627.188721798</v>
      </c>
      <c r="D1047" s="55">
        <f t="shared" si="106"/>
        <v>267.61741414279192</v>
      </c>
    </row>
    <row r="1048" spans="1:4" x14ac:dyDescent="0.3">
      <c r="A1048" s="3">
        <f t="shared" si="107"/>
        <v>2039</v>
      </c>
      <c r="B1048" s="59">
        <v>8261.7497804909763</v>
      </c>
      <c r="C1048" s="60">
        <v>25683188.060902257</v>
      </c>
      <c r="D1048" s="55">
        <f t="shared" si="106"/>
        <v>321.67929311968521</v>
      </c>
    </row>
    <row r="1049" spans="1:4" x14ac:dyDescent="0.3">
      <c r="A1049" s="3">
        <f t="shared" si="107"/>
        <v>2040</v>
      </c>
      <c r="B1049" s="59">
        <v>9702.5920637762702</v>
      </c>
      <c r="C1049" s="60">
        <v>26345703.534135334</v>
      </c>
      <c r="D1049" s="55">
        <f t="shared" si="106"/>
        <v>368.27986207333254</v>
      </c>
    </row>
    <row r="1050" spans="1:4" x14ac:dyDescent="0.3">
      <c r="A1050" s="3">
        <f t="shared" si="107"/>
        <v>2041</v>
      </c>
      <c r="B1050" s="59">
        <v>10742.018251854553</v>
      </c>
      <c r="C1050" s="60">
        <v>26821098.339097742</v>
      </c>
      <c r="D1050" s="55">
        <f t="shared" si="106"/>
        <v>400.5062774105586</v>
      </c>
    </row>
    <row r="1051" spans="1:4" x14ac:dyDescent="0.3">
      <c r="A1051" s="3">
        <f t="shared" si="107"/>
        <v>2042</v>
      </c>
      <c r="B1051" s="59">
        <v>11221.447623030763</v>
      </c>
      <c r="C1051" s="60">
        <v>27198497.087218046</v>
      </c>
      <c r="D1051" s="55">
        <f t="shared" si="106"/>
        <v>412.5760179706507</v>
      </c>
    </row>
    <row r="1052" spans="1:4" x14ac:dyDescent="0.3">
      <c r="A1052" s="3">
        <f t="shared" si="107"/>
        <v>2043</v>
      </c>
      <c r="B1052" s="59">
        <v>11588.957073113801</v>
      </c>
      <c r="C1052" s="60">
        <v>27861007.489473674</v>
      </c>
      <c r="D1052" s="55">
        <f t="shared" si="106"/>
        <v>415.95613789243953</v>
      </c>
    </row>
    <row r="1053" spans="1:4" x14ac:dyDescent="0.3">
      <c r="B1053" s="56"/>
    </row>
    <row r="1054" spans="1:4" x14ac:dyDescent="0.3">
      <c r="A1054" s="3">
        <f>A1025+1</f>
        <v>36</v>
      </c>
      <c r="B1054" s="3" t="str">
        <f ca="1">OFFSET(Portfolios!$B$7,A1054,0)</f>
        <v>Portfolio36</v>
      </c>
    </row>
    <row r="1055" spans="1:4" x14ac:dyDescent="0.3">
      <c r="B1055" s="3" t="s">
        <v>273</v>
      </c>
      <c r="C1055" s="3" t="s">
        <v>265</v>
      </c>
      <c r="D1055" s="3" t="s">
        <v>274</v>
      </c>
    </row>
    <row r="1056" spans="1:4" x14ac:dyDescent="0.3">
      <c r="A1056" s="3" t="s">
        <v>160</v>
      </c>
      <c r="B1056" s="3" t="s">
        <v>267</v>
      </c>
      <c r="C1056" s="3" t="s">
        <v>268</v>
      </c>
      <c r="D1056" s="3" t="s">
        <v>269</v>
      </c>
    </row>
    <row r="1057" spans="1:4" x14ac:dyDescent="0.3">
      <c r="A1057" s="3">
        <f t="shared" ref="A1057:A1059" si="108">A1058-1</f>
        <v>2019</v>
      </c>
      <c r="B1057" s="9"/>
      <c r="C1057" s="9"/>
      <c r="D1057" s="9"/>
    </row>
    <row r="1058" spans="1:4" x14ac:dyDescent="0.3">
      <c r="A1058" s="3">
        <f t="shared" si="108"/>
        <v>2020</v>
      </c>
      <c r="B1058" s="9"/>
      <c r="C1058" s="9"/>
      <c r="D1058" s="9"/>
    </row>
    <row r="1059" spans="1:4" x14ac:dyDescent="0.3">
      <c r="A1059" s="3">
        <f t="shared" si="108"/>
        <v>2021</v>
      </c>
      <c r="B1059" s="9"/>
      <c r="C1059" s="9"/>
      <c r="D1059" s="9"/>
    </row>
    <row r="1060" spans="1:4" x14ac:dyDescent="0.3">
      <c r="A1060" s="3">
        <f>A1061-1</f>
        <v>2022</v>
      </c>
      <c r="B1060" s="9"/>
      <c r="C1060" s="9"/>
      <c r="D1060" s="9"/>
    </row>
    <row r="1061" spans="1:4" x14ac:dyDescent="0.3">
      <c r="A1061" s="3">
        <v>2023</v>
      </c>
      <c r="B1061" s="10"/>
      <c r="C1061" s="10"/>
      <c r="D1061" s="10"/>
    </row>
    <row r="1062" spans="1:4" x14ac:dyDescent="0.3">
      <c r="A1062" s="3">
        <f>A1061+1</f>
        <v>2024</v>
      </c>
      <c r="B1062" s="59">
        <v>1566.1522210488399</v>
      </c>
      <c r="C1062" s="60">
        <v>19544372.481203005</v>
      </c>
      <c r="D1062" s="55">
        <f t="shared" ref="D1062:D1081" si="109">B1062*1000000/C1062</f>
        <v>80.133154571992648</v>
      </c>
    </row>
    <row r="1063" spans="1:4" x14ac:dyDescent="0.3">
      <c r="A1063" s="3">
        <f t="shared" ref="A1063:A1081" si="110">A1062+1</f>
        <v>2025</v>
      </c>
      <c r="B1063" s="59">
        <v>1648.3863099090518</v>
      </c>
      <c r="C1063" s="60">
        <v>19815991.993233081</v>
      </c>
      <c r="D1063" s="55">
        <f t="shared" si="109"/>
        <v>83.184647554962453</v>
      </c>
    </row>
    <row r="1064" spans="1:4" x14ac:dyDescent="0.3">
      <c r="A1064" s="3">
        <f t="shared" si="110"/>
        <v>2026</v>
      </c>
      <c r="B1064" s="59">
        <v>1692.1666620693907</v>
      </c>
      <c r="C1064" s="60">
        <v>20125883.140601497</v>
      </c>
      <c r="D1064" s="55">
        <f t="shared" si="109"/>
        <v>84.07912588221545</v>
      </c>
    </row>
    <row r="1065" spans="1:4" x14ac:dyDescent="0.3">
      <c r="A1065" s="3">
        <f t="shared" si="110"/>
        <v>2027</v>
      </c>
      <c r="B1065" s="59">
        <v>1773.4003778661017</v>
      </c>
      <c r="C1065" s="60">
        <v>20405195.246616546</v>
      </c>
      <c r="D1065" s="55">
        <f t="shared" si="109"/>
        <v>86.909257982236426</v>
      </c>
    </row>
    <row r="1066" spans="1:4" x14ac:dyDescent="0.3">
      <c r="A1066" s="3">
        <f t="shared" si="110"/>
        <v>2028</v>
      </c>
      <c r="B1066" s="59">
        <v>1786.8290767867295</v>
      </c>
      <c r="C1066" s="60">
        <v>20661902.46135338</v>
      </c>
      <c r="D1066" s="55">
        <f t="shared" si="109"/>
        <v>86.479407214745422</v>
      </c>
    </row>
    <row r="1067" spans="1:4" x14ac:dyDescent="0.3">
      <c r="A1067" s="3">
        <f t="shared" si="110"/>
        <v>2029</v>
      </c>
      <c r="B1067" s="59">
        <v>1856.4281756990713</v>
      </c>
      <c r="C1067" s="60">
        <v>20785676.131578956</v>
      </c>
      <c r="D1067" s="55">
        <f t="shared" si="109"/>
        <v>89.312859680261468</v>
      </c>
    </row>
    <row r="1068" spans="1:4" x14ac:dyDescent="0.3">
      <c r="A1068" s="3">
        <f t="shared" si="110"/>
        <v>2030</v>
      </c>
      <c r="B1068" s="59">
        <v>2001.5953509487338</v>
      </c>
      <c r="C1068" s="60">
        <v>21006011.921804506</v>
      </c>
      <c r="D1068" s="55">
        <f t="shared" si="109"/>
        <v>95.286785440269725</v>
      </c>
    </row>
    <row r="1069" spans="1:4" x14ac:dyDescent="0.3">
      <c r="A1069" s="3">
        <f t="shared" si="110"/>
        <v>2031</v>
      </c>
      <c r="B1069" s="59">
        <v>2332.3971177097133</v>
      </c>
      <c r="C1069" s="60">
        <v>21379479.37293233</v>
      </c>
      <c r="D1069" s="55">
        <f t="shared" si="109"/>
        <v>109.09513169262038</v>
      </c>
    </row>
    <row r="1070" spans="1:4" x14ac:dyDescent="0.3">
      <c r="A1070" s="3">
        <f t="shared" si="110"/>
        <v>2032</v>
      </c>
      <c r="B1070" s="59">
        <v>3015.1364499496763</v>
      </c>
      <c r="C1070" s="60">
        <v>21817057.021353383</v>
      </c>
      <c r="D1070" s="55">
        <f t="shared" si="109"/>
        <v>138.20087865190158</v>
      </c>
    </row>
    <row r="1071" spans="1:4" x14ac:dyDescent="0.3">
      <c r="A1071" s="3">
        <f t="shared" si="110"/>
        <v>2033</v>
      </c>
      <c r="B1071" s="59">
        <v>3455.6140757870098</v>
      </c>
      <c r="C1071" s="60">
        <v>22176238.147368427</v>
      </c>
      <c r="D1071" s="55">
        <f t="shared" si="109"/>
        <v>155.8250796561307</v>
      </c>
    </row>
    <row r="1072" spans="1:4" x14ac:dyDescent="0.3">
      <c r="A1072" s="3">
        <f t="shared" si="110"/>
        <v>2034</v>
      </c>
      <c r="B1072" s="59">
        <v>3915.3015777392575</v>
      </c>
      <c r="C1072" s="60">
        <v>22648262.459398493</v>
      </c>
      <c r="D1072" s="55">
        <f t="shared" si="109"/>
        <v>172.87425844513294</v>
      </c>
    </row>
    <row r="1073" spans="1:4" x14ac:dyDescent="0.3">
      <c r="A1073" s="3">
        <f t="shared" si="110"/>
        <v>2035</v>
      </c>
      <c r="B1073" s="59">
        <v>4422.8802098511269</v>
      </c>
      <c r="C1073" s="60">
        <v>23109350.493233081</v>
      </c>
      <c r="D1073" s="55">
        <f t="shared" si="109"/>
        <v>191.38920460556614</v>
      </c>
    </row>
    <row r="1074" spans="1:4" x14ac:dyDescent="0.3">
      <c r="A1074" s="3">
        <f t="shared" si="110"/>
        <v>2036</v>
      </c>
      <c r="B1074" s="59">
        <v>5172.1125154393567</v>
      </c>
      <c r="C1074" s="60">
        <v>23764043.830375936</v>
      </c>
      <c r="D1074" s="55">
        <f t="shared" si="109"/>
        <v>217.64446120185161</v>
      </c>
    </row>
    <row r="1075" spans="1:4" x14ac:dyDescent="0.3">
      <c r="A1075" s="3">
        <f t="shared" si="110"/>
        <v>2037</v>
      </c>
      <c r="B1075" s="59">
        <v>6383.5081924265905</v>
      </c>
      <c r="C1075" s="60">
        <v>24187673.835338339</v>
      </c>
      <c r="D1075" s="55">
        <f t="shared" si="109"/>
        <v>263.91575460639154</v>
      </c>
    </row>
    <row r="1076" spans="1:4" x14ac:dyDescent="0.3">
      <c r="A1076" s="3">
        <f t="shared" si="110"/>
        <v>2038</v>
      </c>
      <c r="B1076" s="59">
        <v>7862.0983903843817</v>
      </c>
      <c r="C1076" s="60">
        <v>24686627.188721798</v>
      </c>
      <c r="D1076" s="55">
        <f t="shared" si="109"/>
        <v>318.47600444892765</v>
      </c>
    </row>
    <row r="1077" spans="1:4" x14ac:dyDescent="0.3">
      <c r="A1077" s="3">
        <f t="shared" si="110"/>
        <v>2039</v>
      </c>
      <c r="B1077" s="59">
        <v>9342.8592904909765</v>
      </c>
      <c r="C1077" s="60">
        <v>25245188.060902257</v>
      </c>
      <c r="D1077" s="55">
        <f t="shared" si="109"/>
        <v>370.08475706150335</v>
      </c>
    </row>
    <row r="1078" spans="1:4" x14ac:dyDescent="0.3">
      <c r="A1078" s="3">
        <f t="shared" si="110"/>
        <v>2040</v>
      </c>
      <c r="B1078" s="59">
        <v>10776.076493776271</v>
      </c>
      <c r="C1078" s="60">
        <v>25906503.534135334</v>
      </c>
      <c r="D1078" s="55">
        <f t="shared" si="109"/>
        <v>415.96028115400935</v>
      </c>
    </row>
    <row r="1079" spans="1:4" x14ac:dyDescent="0.3">
      <c r="A1079" s="3">
        <f t="shared" si="110"/>
        <v>2041</v>
      </c>
      <c r="B1079" s="59">
        <v>11808.021693484805</v>
      </c>
      <c r="C1079" s="60">
        <v>26383098.339097742</v>
      </c>
      <c r="D1079" s="55">
        <f t="shared" si="109"/>
        <v>447.56008341848974</v>
      </c>
    </row>
    <row r="1080" spans="1:4" x14ac:dyDescent="0.3">
      <c r="A1080" s="3">
        <f t="shared" si="110"/>
        <v>2042</v>
      </c>
      <c r="B1080" s="59">
        <v>12314.651263030764</v>
      </c>
      <c r="C1080" s="60">
        <v>26760497.087218046</v>
      </c>
      <c r="D1080" s="55">
        <f t="shared" si="109"/>
        <v>460.18021350256481</v>
      </c>
    </row>
    <row r="1081" spans="1:4" x14ac:dyDescent="0.3">
      <c r="A1081" s="3">
        <f t="shared" si="110"/>
        <v>2043</v>
      </c>
      <c r="B1081" s="59">
        <v>12725.713800890473</v>
      </c>
      <c r="C1081" s="60">
        <v>27423007.489473674</v>
      </c>
      <c r="D1081" s="55">
        <f t="shared" si="109"/>
        <v>464.05244960003893</v>
      </c>
    </row>
    <row r="1082" spans="1:4" x14ac:dyDescent="0.3">
      <c r="B1082" s="56"/>
    </row>
    <row r="1083" spans="1:4" x14ac:dyDescent="0.3">
      <c r="A1083" s="3">
        <f>A1054+1</f>
        <v>37</v>
      </c>
      <c r="B1083" s="3" t="str">
        <f ca="1">OFFSET(Portfolios!$B$7,A1083,0)</f>
        <v>Portfolio37</v>
      </c>
    </row>
    <row r="1084" spans="1:4" x14ac:dyDescent="0.3">
      <c r="B1084" s="3" t="s">
        <v>273</v>
      </c>
      <c r="C1084" s="3" t="s">
        <v>265</v>
      </c>
      <c r="D1084" s="3" t="s">
        <v>274</v>
      </c>
    </row>
    <row r="1085" spans="1:4" x14ac:dyDescent="0.3">
      <c r="A1085" s="3" t="s">
        <v>160</v>
      </c>
      <c r="B1085" s="3" t="s">
        <v>267</v>
      </c>
      <c r="C1085" s="3" t="s">
        <v>268</v>
      </c>
      <c r="D1085" s="3" t="s">
        <v>269</v>
      </c>
    </row>
    <row r="1086" spans="1:4" x14ac:dyDescent="0.3">
      <c r="A1086" s="3">
        <f t="shared" ref="A1086:A1088" si="111">A1087-1</f>
        <v>2019</v>
      </c>
      <c r="B1086" s="9"/>
      <c r="C1086" s="9"/>
      <c r="D1086" s="9"/>
    </row>
    <row r="1087" spans="1:4" x14ac:dyDescent="0.3">
      <c r="A1087" s="3">
        <f t="shared" si="111"/>
        <v>2020</v>
      </c>
      <c r="B1087" s="9"/>
      <c r="C1087" s="9"/>
      <c r="D1087" s="9"/>
    </row>
    <row r="1088" spans="1:4" x14ac:dyDescent="0.3">
      <c r="A1088" s="3">
        <f t="shared" si="111"/>
        <v>2021</v>
      </c>
      <c r="B1088" s="9"/>
      <c r="C1088" s="9"/>
      <c r="D1088" s="9"/>
    </row>
    <row r="1089" spans="1:4" x14ac:dyDescent="0.3">
      <c r="A1089" s="3">
        <f>A1090-1</f>
        <v>2022</v>
      </c>
      <c r="B1089" s="9"/>
      <c r="C1089" s="9"/>
      <c r="D1089" s="9"/>
    </row>
    <row r="1090" spans="1:4" x14ac:dyDescent="0.3">
      <c r="A1090" s="3">
        <v>2023</v>
      </c>
      <c r="B1090" s="10"/>
      <c r="C1090" s="10"/>
      <c r="D1090" s="10"/>
    </row>
    <row r="1091" spans="1:4" x14ac:dyDescent="0.3">
      <c r="A1091" s="3">
        <f>A1090+1</f>
        <v>2024</v>
      </c>
      <c r="B1091" s="59">
        <v>1566.1522210488399</v>
      </c>
      <c r="C1091" s="60">
        <v>19544372.481203005</v>
      </c>
      <c r="D1091" s="55">
        <f t="shared" ref="D1091:D1110" si="112">B1091*1000000/C1091</f>
        <v>80.133154571992648</v>
      </c>
    </row>
    <row r="1092" spans="1:4" x14ac:dyDescent="0.3">
      <c r="A1092" s="3">
        <f t="shared" ref="A1092:A1110" si="113">A1091+1</f>
        <v>2025</v>
      </c>
      <c r="B1092" s="59">
        <v>1648.3863099090518</v>
      </c>
      <c r="C1092" s="60">
        <v>19815991.993233081</v>
      </c>
      <c r="D1092" s="55">
        <f t="shared" si="112"/>
        <v>83.184647554962453</v>
      </c>
    </row>
    <row r="1093" spans="1:4" x14ac:dyDescent="0.3">
      <c r="A1093" s="3">
        <f t="shared" si="113"/>
        <v>2026</v>
      </c>
      <c r="B1093" s="59">
        <v>1663.1289102162659</v>
      </c>
      <c r="C1093" s="60">
        <v>20169683.140601497</v>
      </c>
      <c r="D1093" s="55">
        <f t="shared" si="112"/>
        <v>82.456868490333079</v>
      </c>
    </row>
    <row r="1094" spans="1:4" x14ac:dyDescent="0.3">
      <c r="A1094" s="3">
        <f t="shared" si="113"/>
        <v>2027</v>
      </c>
      <c r="B1094" s="59">
        <v>1727.1577546006347</v>
      </c>
      <c r="C1094" s="60">
        <v>20492795.246616546</v>
      </c>
      <c r="D1094" s="55">
        <f t="shared" si="112"/>
        <v>84.281218536343701</v>
      </c>
    </row>
    <row r="1095" spans="1:4" x14ac:dyDescent="0.3">
      <c r="A1095" s="3">
        <f t="shared" si="113"/>
        <v>2028</v>
      </c>
      <c r="B1095" s="59">
        <v>1706.1992533647106</v>
      </c>
      <c r="C1095" s="60">
        <v>20793662.46135338</v>
      </c>
      <c r="D1095" s="55">
        <f t="shared" si="112"/>
        <v>82.053811180969831</v>
      </c>
    </row>
    <row r="1096" spans="1:4" x14ac:dyDescent="0.3">
      <c r="A1096" s="3">
        <f t="shared" si="113"/>
        <v>2029</v>
      </c>
      <c r="B1096" s="59">
        <v>1785.9760256990714</v>
      </c>
      <c r="C1096" s="60">
        <v>20960876.131578956</v>
      </c>
      <c r="D1096" s="55">
        <f t="shared" si="112"/>
        <v>85.205218259382761</v>
      </c>
    </row>
    <row r="1097" spans="1:4" x14ac:dyDescent="0.3">
      <c r="A1097" s="3">
        <f t="shared" si="113"/>
        <v>2030</v>
      </c>
      <c r="B1097" s="59">
        <v>1874.7852409487339</v>
      </c>
      <c r="C1097" s="60">
        <v>21225011.921804506</v>
      </c>
      <c r="D1097" s="55">
        <f t="shared" si="112"/>
        <v>88.329054789494009</v>
      </c>
    </row>
    <row r="1098" spans="1:4" x14ac:dyDescent="0.3">
      <c r="A1098" s="3">
        <f t="shared" si="113"/>
        <v>2031</v>
      </c>
      <c r="B1098" s="59">
        <v>2440.6668218911873</v>
      </c>
      <c r="C1098" s="60">
        <v>21598479.37293233</v>
      </c>
      <c r="D1098" s="55">
        <f t="shared" si="112"/>
        <v>113.00178960514612</v>
      </c>
    </row>
    <row r="1099" spans="1:4" x14ac:dyDescent="0.3">
      <c r="A1099" s="3">
        <f t="shared" si="113"/>
        <v>2032</v>
      </c>
      <c r="B1099" s="59">
        <v>3129.5432899496759</v>
      </c>
      <c r="C1099" s="60">
        <v>22036657.021353383</v>
      </c>
      <c r="D1099" s="55">
        <f t="shared" si="112"/>
        <v>142.01533775822568</v>
      </c>
    </row>
    <row r="1100" spans="1:4" x14ac:dyDescent="0.3">
      <c r="A1100" s="3">
        <f t="shared" si="113"/>
        <v>2033</v>
      </c>
      <c r="B1100" s="59">
        <v>3569.2051657870097</v>
      </c>
      <c r="C1100" s="60">
        <v>22395238.147368427</v>
      </c>
      <c r="D1100" s="55">
        <f t="shared" si="112"/>
        <v>159.37339635776155</v>
      </c>
    </row>
    <row r="1101" spans="1:4" x14ac:dyDescent="0.3">
      <c r="A1101" s="3">
        <f t="shared" si="113"/>
        <v>2034</v>
      </c>
      <c r="B1101" s="59">
        <v>4029.1975681996478</v>
      </c>
      <c r="C1101" s="60">
        <v>22867262.459398493</v>
      </c>
      <c r="D1101" s="55">
        <f t="shared" si="112"/>
        <v>176.1993843973938</v>
      </c>
    </row>
    <row r="1102" spans="1:4" x14ac:dyDescent="0.3">
      <c r="A1102" s="3">
        <f t="shared" si="113"/>
        <v>2035</v>
      </c>
      <c r="B1102" s="59">
        <v>4535.6263298511276</v>
      </c>
      <c r="C1102" s="60">
        <v>23328350.493233081</v>
      </c>
      <c r="D1102" s="55">
        <f t="shared" si="112"/>
        <v>194.42550518806675</v>
      </c>
    </row>
    <row r="1103" spans="1:4" x14ac:dyDescent="0.3">
      <c r="A1103" s="3">
        <f t="shared" si="113"/>
        <v>2036</v>
      </c>
      <c r="B1103" s="59">
        <v>5284.9208076522928</v>
      </c>
      <c r="C1103" s="60">
        <v>23983643.830375936</v>
      </c>
      <c r="D1103" s="55">
        <f t="shared" si="112"/>
        <v>220.35520728334023</v>
      </c>
    </row>
    <row r="1104" spans="1:4" x14ac:dyDescent="0.3">
      <c r="A1104" s="3">
        <f t="shared" si="113"/>
        <v>2037</v>
      </c>
      <c r="B1104" s="59">
        <v>6497.9814824265904</v>
      </c>
      <c r="C1104" s="60">
        <v>24406673.835338339</v>
      </c>
      <c r="D1104" s="55">
        <f t="shared" si="112"/>
        <v>266.23789567827902</v>
      </c>
    </row>
    <row r="1105" spans="1:4" x14ac:dyDescent="0.3">
      <c r="A1105" s="3">
        <f t="shared" si="113"/>
        <v>2038</v>
      </c>
      <c r="B1105" s="59">
        <v>7980.1703899658978</v>
      </c>
      <c r="C1105" s="60">
        <v>24905627.188721798</v>
      </c>
      <c r="D1105" s="55">
        <f t="shared" si="112"/>
        <v>320.41635930291358</v>
      </c>
    </row>
    <row r="1106" spans="1:4" x14ac:dyDescent="0.3">
      <c r="A1106" s="3">
        <f t="shared" si="113"/>
        <v>2039</v>
      </c>
      <c r="B1106" s="59">
        <v>9457.0884704909749</v>
      </c>
      <c r="C1106" s="60">
        <v>25464188.060902257</v>
      </c>
      <c r="D1106" s="55">
        <f t="shared" si="112"/>
        <v>371.38778773831785</v>
      </c>
    </row>
    <row r="1107" spans="1:4" x14ac:dyDescent="0.3">
      <c r="A1107" s="3">
        <f t="shared" si="113"/>
        <v>2040</v>
      </c>
      <c r="B1107" s="59">
        <v>10892.740233776271</v>
      </c>
      <c r="C1107" s="60">
        <v>26126103.534135334</v>
      </c>
      <c r="D1107" s="55">
        <f t="shared" si="112"/>
        <v>416.92938327157151</v>
      </c>
    </row>
    <row r="1108" spans="1:4" x14ac:dyDescent="0.3">
      <c r="A1108" s="3">
        <f t="shared" si="113"/>
        <v>2041</v>
      </c>
      <c r="B1108" s="59">
        <v>11939.216881854556</v>
      </c>
      <c r="C1108" s="60">
        <v>26602098.339097742</v>
      </c>
      <c r="D1108" s="55">
        <f t="shared" si="112"/>
        <v>448.80733578475656</v>
      </c>
    </row>
    <row r="1109" spans="1:4" x14ac:dyDescent="0.3">
      <c r="A1109" s="3">
        <f t="shared" si="113"/>
        <v>2042</v>
      </c>
      <c r="B1109" s="59">
        <v>12466.657700632697</v>
      </c>
      <c r="C1109" s="60">
        <v>26979497.087218046</v>
      </c>
      <c r="D1109" s="55">
        <f t="shared" si="112"/>
        <v>462.0789505575687</v>
      </c>
    </row>
    <row r="1110" spans="1:4" x14ac:dyDescent="0.3">
      <c r="A1110" s="3">
        <f t="shared" si="113"/>
        <v>2043</v>
      </c>
      <c r="B1110" s="59">
        <v>12880.622383113801</v>
      </c>
      <c r="C1110" s="60">
        <v>27642007.489473674</v>
      </c>
      <c r="D1110" s="55">
        <f t="shared" si="112"/>
        <v>465.97999034689718</v>
      </c>
    </row>
    <row r="1111" spans="1:4" x14ac:dyDescent="0.3">
      <c r="B1111" s="56"/>
    </row>
    <row r="1112" spans="1:4" x14ac:dyDescent="0.3">
      <c r="A1112" s="3">
        <f>A1083+1</f>
        <v>38</v>
      </c>
      <c r="B1112" s="3" t="str">
        <f ca="1">OFFSET(Portfolios!$B$7,A1112,0)</f>
        <v>Portfolio38</v>
      </c>
    </row>
    <row r="1113" spans="1:4" x14ac:dyDescent="0.3">
      <c r="B1113" s="3" t="s">
        <v>273</v>
      </c>
      <c r="C1113" s="3" t="s">
        <v>265</v>
      </c>
      <c r="D1113" s="3" t="s">
        <v>274</v>
      </c>
    </row>
    <row r="1114" spans="1:4" x14ac:dyDescent="0.3">
      <c r="A1114" s="3" t="s">
        <v>160</v>
      </c>
      <c r="B1114" s="3" t="s">
        <v>267</v>
      </c>
      <c r="C1114" s="3" t="s">
        <v>268</v>
      </c>
      <c r="D1114" s="3" t="s">
        <v>269</v>
      </c>
    </row>
    <row r="1115" spans="1:4" x14ac:dyDescent="0.3">
      <c r="A1115" s="3">
        <f t="shared" ref="A1115:A1117" si="114">A1116-1</f>
        <v>2019</v>
      </c>
      <c r="B1115" s="9"/>
      <c r="C1115" s="9"/>
      <c r="D1115" s="9"/>
    </row>
    <row r="1116" spans="1:4" x14ac:dyDescent="0.3">
      <c r="A1116" s="3">
        <f t="shared" si="114"/>
        <v>2020</v>
      </c>
      <c r="B1116" s="9"/>
      <c r="C1116" s="9"/>
      <c r="D1116" s="9"/>
    </row>
    <row r="1117" spans="1:4" x14ac:dyDescent="0.3">
      <c r="A1117" s="3">
        <f t="shared" si="114"/>
        <v>2021</v>
      </c>
      <c r="B1117" s="9"/>
      <c r="C1117" s="9"/>
      <c r="D1117" s="9"/>
    </row>
    <row r="1118" spans="1:4" x14ac:dyDescent="0.3">
      <c r="A1118" s="3">
        <f>A1119-1</f>
        <v>2022</v>
      </c>
      <c r="B1118" s="9"/>
      <c r="C1118" s="9"/>
      <c r="D1118" s="9"/>
    </row>
    <row r="1119" spans="1:4" x14ac:dyDescent="0.3">
      <c r="A1119" s="3">
        <v>2023</v>
      </c>
      <c r="B1119" s="10"/>
      <c r="C1119" s="10"/>
      <c r="D1119" s="10"/>
    </row>
    <row r="1120" spans="1:4" x14ac:dyDescent="0.3">
      <c r="A1120" s="3">
        <f>A1119+1</f>
        <v>2024</v>
      </c>
      <c r="B1120" s="59">
        <v>1566.1522210488399</v>
      </c>
      <c r="C1120" s="60">
        <v>19544372.481203005</v>
      </c>
      <c r="D1120" s="55">
        <f t="shared" ref="D1120:D1139" si="115">B1120*1000000/C1120</f>
        <v>80.133154571992648</v>
      </c>
    </row>
    <row r="1121" spans="1:4" x14ac:dyDescent="0.3">
      <c r="A1121" s="3">
        <f t="shared" ref="A1121:A1139" si="116">A1120+1</f>
        <v>2025</v>
      </c>
      <c r="B1121" s="59">
        <v>1648.3863099090518</v>
      </c>
      <c r="C1121" s="60">
        <v>19815991.993233081</v>
      </c>
      <c r="D1121" s="55">
        <f t="shared" si="115"/>
        <v>83.184647554962453</v>
      </c>
    </row>
    <row r="1122" spans="1:4" x14ac:dyDescent="0.3">
      <c r="A1122" s="3">
        <f t="shared" si="116"/>
        <v>2026</v>
      </c>
      <c r="B1122" s="59">
        <v>2042.0143047459653</v>
      </c>
      <c r="C1122" s="60">
        <v>20073498.3406015</v>
      </c>
      <c r="D1122" s="55">
        <f t="shared" si="115"/>
        <v>101.72687740311321</v>
      </c>
    </row>
    <row r="1123" spans="1:4" x14ac:dyDescent="0.3">
      <c r="A1123" s="3">
        <f t="shared" si="116"/>
        <v>2027</v>
      </c>
      <c r="B1123" s="59">
        <v>1993.219314385768</v>
      </c>
      <c r="C1123" s="60">
        <v>20326705.646616545</v>
      </c>
      <c r="D1123" s="55">
        <f t="shared" si="115"/>
        <v>98.059141950409796</v>
      </c>
    </row>
    <row r="1124" spans="1:4" x14ac:dyDescent="0.3">
      <c r="A1124" s="3">
        <f t="shared" si="116"/>
        <v>2028</v>
      </c>
      <c r="B1124" s="59">
        <v>1966.2369230676343</v>
      </c>
      <c r="C1124" s="60">
        <v>20557021.501353379</v>
      </c>
      <c r="D1124" s="55">
        <f t="shared" si="115"/>
        <v>95.647947974281507</v>
      </c>
    </row>
    <row r="1125" spans="1:4" x14ac:dyDescent="0.3">
      <c r="A1125" s="3">
        <f t="shared" si="116"/>
        <v>2029</v>
      </c>
      <c r="B1125" s="59">
        <v>2160.4120856990712</v>
      </c>
      <c r="C1125" s="60">
        <v>20637456.931578957</v>
      </c>
      <c r="D1125" s="55">
        <f t="shared" si="115"/>
        <v>104.68402637309731</v>
      </c>
    </row>
    <row r="1126" spans="1:4" x14ac:dyDescent="0.3">
      <c r="A1126" s="3">
        <f t="shared" si="116"/>
        <v>2030</v>
      </c>
      <c r="B1126" s="59">
        <v>2060.8182709487337</v>
      </c>
      <c r="C1126" s="60">
        <v>20831687.921804506</v>
      </c>
      <c r="D1126" s="55">
        <f t="shared" si="115"/>
        <v>98.927090242729562</v>
      </c>
    </row>
    <row r="1127" spans="1:4" x14ac:dyDescent="0.3">
      <c r="A1127" s="3">
        <f t="shared" si="116"/>
        <v>2031</v>
      </c>
      <c r="B1127" s="59">
        <v>2276.9080577097129</v>
      </c>
      <c r="C1127" s="60">
        <v>21205155.37293233</v>
      </c>
      <c r="D1127" s="55">
        <f t="shared" si="115"/>
        <v>107.37521219090476</v>
      </c>
    </row>
    <row r="1128" spans="1:4" x14ac:dyDescent="0.3">
      <c r="A1128" s="3">
        <f t="shared" si="116"/>
        <v>2032</v>
      </c>
      <c r="B1128" s="59">
        <v>2921.9823299496761</v>
      </c>
      <c r="C1128" s="60">
        <v>21642255.421353381</v>
      </c>
      <c r="D1128" s="55">
        <f t="shared" si="115"/>
        <v>135.01283822141269</v>
      </c>
    </row>
    <row r="1129" spans="1:4" x14ac:dyDescent="0.3">
      <c r="A1129" s="3">
        <f t="shared" si="116"/>
        <v>2033</v>
      </c>
      <c r="B1129" s="59">
        <v>3360.33510578701</v>
      </c>
      <c r="C1129" s="60">
        <v>22001914.147368427</v>
      </c>
      <c r="D1129" s="55">
        <f t="shared" si="115"/>
        <v>152.72921634361199</v>
      </c>
    </row>
    <row r="1130" spans="1:4" x14ac:dyDescent="0.3">
      <c r="A1130" s="3">
        <f t="shared" si="116"/>
        <v>2034</v>
      </c>
      <c r="B1130" s="59">
        <v>3820.8536077392578</v>
      </c>
      <c r="C1130" s="60">
        <v>22473938.459398493</v>
      </c>
      <c r="D1130" s="55">
        <f t="shared" si="115"/>
        <v>170.01263995814651</v>
      </c>
    </row>
    <row r="1131" spans="1:4" x14ac:dyDescent="0.3">
      <c r="A1131" s="3">
        <f t="shared" si="116"/>
        <v>2035</v>
      </c>
      <c r="B1131" s="59">
        <v>4329.2978198511264</v>
      </c>
      <c r="C1131" s="60">
        <v>22935026.493233081</v>
      </c>
      <c r="D1131" s="55">
        <f t="shared" si="115"/>
        <v>188.76358486564098</v>
      </c>
    </row>
    <row r="1132" spans="1:4" x14ac:dyDescent="0.3">
      <c r="A1132" s="3">
        <f t="shared" si="116"/>
        <v>2036</v>
      </c>
      <c r="B1132" s="59">
        <v>5078.7480754393564</v>
      </c>
      <c r="C1132" s="60">
        <v>23589242.230375938</v>
      </c>
      <c r="D1132" s="55">
        <f t="shared" si="115"/>
        <v>215.29933118832608</v>
      </c>
    </row>
    <row r="1133" spans="1:4" x14ac:dyDescent="0.3">
      <c r="A1133" s="3">
        <f t="shared" si="116"/>
        <v>2037</v>
      </c>
      <c r="B1133" s="59">
        <v>6290.6297724265905</v>
      </c>
      <c r="C1133" s="60">
        <v>24013349.835338339</v>
      </c>
      <c r="D1133" s="55">
        <f t="shared" si="115"/>
        <v>261.96385825226361</v>
      </c>
    </row>
    <row r="1134" spans="1:4" x14ac:dyDescent="0.3">
      <c r="A1134" s="3">
        <f t="shared" si="116"/>
        <v>2038</v>
      </c>
      <c r="B1134" s="59">
        <v>7772.6438803843821</v>
      </c>
      <c r="C1134" s="60">
        <v>24512303.188721798</v>
      </c>
      <c r="D1134" s="55">
        <f t="shared" si="115"/>
        <v>317.09153646404815</v>
      </c>
    </row>
    <row r="1135" spans="1:4" x14ac:dyDescent="0.3">
      <c r="A1135" s="3">
        <f t="shared" si="116"/>
        <v>2039</v>
      </c>
      <c r="B1135" s="59">
        <v>9246.9623504909741</v>
      </c>
      <c r="C1135" s="60">
        <v>25070864.060902257</v>
      </c>
      <c r="D1135" s="55">
        <f t="shared" si="115"/>
        <v>368.83301381349327</v>
      </c>
    </row>
    <row r="1136" spans="1:4" x14ac:dyDescent="0.3">
      <c r="A1136" s="3">
        <f t="shared" si="116"/>
        <v>2040</v>
      </c>
      <c r="B1136" s="59">
        <v>10679.29900377627</v>
      </c>
      <c r="C1136" s="60">
        <v>25731701.934135336</v>
      </c>
      <c r="D1136" s="55">
        <f t="shared" si="115"/>
        <v>415.02497701519121</v>
      </c>
    </row>
    <row r="1137" spans="1:4" x14ac:dyDescent="0.3">
      <c r="A1137" s="3">
        <f t="shared" si="116"/>
        <v>2041</v>
      </c>
      <c r="B1137" s="59">
        <v>11713.856153484803</v>
      </c>
      <c r="C1137" s="60">
        <v>26208774.339097742</v>
      </c>
      <c r="D1137" s="55">
        <f t="shared" si="115"/>
        <v>446.94406544644471</v>
      </c>
    </row>
    <row r="1138" spans="1:4" x14ac:dyDescent="0.3">
      <c r="A1138" s="3">
        <f t="shared" si="116"/>
        <v>2042</v>
      </c>
      <c r="B1138" s="59">
        <v>12223.327063030763</v>
      </c>
      <c r="C1138" s="60">
        <v>26586173.087218046</v>
      </c>
      <c r="D1138" s="55">
        <f t="shared" si="115"/>
        <v>459.76256240156005</v>
      </c>
    </row>
    <row r="1139" spans="1:4" x14ac:dyDescent="0.3">
      <c r="A1139" s="3">
        <f t="shared" si="116"/>
        <v>2043</v>
      </c>
      <c r="B1139" s="59">
        <v>12637.097710890474</v>
      </c>
      <c r="C1139" s="60">
        <v>27248683.489473674</v>
      </c>
      <c r="D1139" s="55">
        <f t="shared" si="115"/>
        <v>463.76911074519467</v>
      </c>
    </row>
    <row r="1140" spans="1:4" x14ac:dyDescent="0.3">
      <c r="B1140" s="56"/>
    </row>
    <row r="1141" spans="1:4" x14ac:dyDescent="0.3">
      <c r="A1141" s="3">
        <f>A1112+1</f>
        <v>39</v>
      </c>
      <c r="B1141" s="3" t="str">
        <f ca="1">OFFSET(Portfolios!$B$7,A1141,0)</f>
        <v>Portfolio39</v>
      </c>
    </row>
    <row r="1142" spans="1:4" x14ac:dyDescent="0.3">
      <c r="B1142" s="3" t="s">
        <v>273</v>
      </c>
      <c r="C1142" s="3" t="s">
        <v>265</v>
      </c>
      <c r="D1142" s="3" t="s">
        <v>274</v>
      </c>
    </row>
    <row r="1143" spans="1:4" x14ac:dyDescent="0.3">
      <c r="A1143" s="3" t="s">
        <v>160</v>
      </c>
      <c r="B1143" s="3" t="s">
        <v>267</v>
      </c>
      <c r="C1143" s="3" t="s">
        <v>268</v>
      </c>
      <c r="D1143" s="3" t="s">
        <v>269</v>
      </c>
    </row>
    <row r="1144" spans="1:4" x14ac:dyDescent="0.3">
      <c r="A1144" s="3">
        <f t="shared" ref="A1144:A1146" si="117">A1145-1</f>
        <v>2019</v>
      </c>
      <c r="B1144" s="9"/>
      <c r="C1144" s="9"/>
      <c r="D1144" s="9"/>
    </row>
    <row r="1145" spans="1:4" x14ac:dyDescent="0.3">
      <c r="A1145" s="3">
        <f t="shared" si="117"/>
        <v>2020</v>
      </c>
      <c r="B1145" s="9"/>
      <c r="C1145" s="9"/>
      <c r="D1145" s="9"/>
    </row>
    <row r="1146" spans="1:4" x14ac:dyDescent="0.3">
      <c r="A1146" s="3">
        <f t="shared" si="117"/>
        <v>2021</v>
      </c>
      <c r="B1146" s="9"/>
      <c r="C1146" s="9"/>
      <c r="D1146" s="9"/>
    </row>
    <row r="1147" spans="1:4" x14ac:dyDescent="0.3">
      <c r="A1147" s="3">
        <f>A1148-1</f>
        <v>2022</v>
      </c>
      <c r="B1147" s="9"/>
      <c r="C1147" s="9"/>
      <c r="D1147" s="9"/>
    </row>
    <row r="1148" spans="1:4" x14ac:dyDescent="0.3">
      <c r="A1148" s="3">
        <v>2023</v>
      </c>
      <c r="B1148" s="10"/>
      <c r="C1148" s="10"/>
      <c r="D1148" s="10"/>
    </row>
    <row r="1149" spans="1:4" x14ac:dyDescent="0.3">
      <c r="A1149" s="3">
        <f>A1148+1</f>
        <v>2024</v>
      </c>
      <c r="B1149" s="59">
        <v>1566.1522210488399</v>
      </c>
      <c r="C1149" s="60">
        <v>19544372.481203005</v>
      </c>
      <c r="D1149" s="55">
        <f t="shared" ref="D1149:D1168" si="118">B1149*1000000/C1149</f>
        <v>80.133154571992648</v>
      </c>
    </row>
    <row r="1150" spans="1:4" x14ac:dyDescent="0.3">
      <c r="A1150" s="3">
        <f t="shared" ref="A1150:A1168" si="119">A1149+1</f>
        <v>2025</v>
      </c>
      <c r="B1150" s="59">
        <v>1648.3863099090518</v>
      </c>
      <c r="C1150" s="60">
        <v>19815991.993233081</v>
      </c>
      <c r="D1150" s="55">
        <f t="shared" si="118"/>
        <v>83.184647554962453</v>
      </c>
    </row>
    <row r="1151" spans="1:4" x14ac:dyDescent="0.3">
      <c r="A1151" s="3">
        <f t="shared" si="119"/>
        <v>2026</v>
      </c>
      <c r="B1151" s="59">
        <v>1761.1778147282957</v>
      </c>
      <c r="C1151" s="60">
        <v>20108363.140601497</v>
      </c>
      <c r="D1151" s="55">
        <f t="shared" si="118"/>
        <v>87.58434500181869</v>
      </c>
    </row>
    <row r="1152" spans="1:4" x14ac:dyDescent="0.3">
      <c r="A1152" s="3">
        <f t="shared" si="119"/>
        <v>2027</v>
      </c>
      <c r="B1152" s="59">
        <v>1804.7716417690972</v>
      </c>
      <c r="C1152" s="60">
        <v>20387675.246616546</v>
      </c>
      <c r="D1152" s="55">
        <f t="shared" si="118"/>
        <v>88.522679507984094</v>
      </c>
    </row>
    <row r="1153" spans="1:4" x14ac:dyDescent="0.3">
      <c r="A1153" s="3">
        <f t="shared" si="119"/>
        <v>2028</v>
      </c>
      <c r="B1153" s="59">
        <v>1779.4605400384701</v>
      </c>
      <c r="C1153" s="60">
        <v>20644334.46135338</v>
      </c>
      <c r="D1153" s="55">
        <f t="shared" si="118"/>
        <v>86.196072020130117</v>
      </c>
    </row>
    <row r="1154" spans="1:4" x14ac:dyDescent="0.3">
      <c r="A1154" s="3">
        <f t="shared" si="119"/>
        <v>2029</v>
      </c>
      <c r="B1154" s="59">
        <v>1871.5696194534414</v>
      </c>
      <c r="C1154" s="60">
        <v>20759396.131578956</v>
      </c>
      <c r="D1154" s="55">
        <f t="shared" si="118"/>
        <v>90.155301608529498</v>
      </c>
    </row>
    <row r="1155" spans="1:4" x14ac:dyDescent="0.3">
      <c r="A1155" s="3">
        <f t="shared" si="119"/>
        <v>2030</v>
      </c>
      <c r="B1155" s="59">
        <v>1995.1859645403674</v>
      </c>
      <c r="C1155" s="60">
        <v>20979731.921804506</v>
      </c>
      <c r="D1155" s="55">
        <f t="shared" si="118"/>
        <v>95.100641513285723</v>
      </c>
    </row>
    <row r="1156" spans="1:4" x14ac:dyDescent="0.3">
      <c r="A1156" s="3">
        <f t="shared" si="119"/>
        <v>2031</v>
      </c>
      <c r="B1156" s="59">
        <v>2156.2846402541359</v>
      </c>
      <c r="C1156" s="60">
        <v>21353199.37293233</v>
      </c>
      <c r="D1156" s="55">
        <f t="shared" si="118"/>
        <v>100.98180617315259</v>
      </c>
    </row>
    <row r="1157" spans="1:4" x14ac:dyDescent="0.3">
      <c r="A1157" s="3">
        <f t="shared" si="119"/>
        <v>2032</v>
      </c>
      <c r="B1157" s="59">
        <v>2318.42155844947</v>
      </c>
      <c r="C1157" s="60">
        <v>21790705.021353383</v>
      </c>
      <c r="D1157" s="55">
        <f t="shared" si="118"/>
        <v>106.39497694900543</v>
      </c>
    </row>
    <row r="1158" spans="1:4" x14ac:dyDescent="0.3">
      <c r="A1158" s="3">
        <f t="shared" si="119"/>
        <v>2033</v>
      </c>
      <c r="B1158" s="59">
        <v>2487.5013436663389</v>
      </c>
      <c r="C1158" s="60">
        <v>22149958.147368427</v>
      </c>
      <c r="D1158" s="55">
        <f t="shared" si="118"/>
        <v>112.3027559292193</v>
      </c>
    </row>
    <row r="1159" spans="1:4" x14ac:dyDescent="0.3">
      <c r="A1159" s="3">
        <f t="shared" si="119"/>
        <v>2034</v>
      </c>
      <c r="B1159" s="59">
        <v>2778.6197181996481</v>
      </c>
      <c r="C1159" s="60">
        <v>22621982.459398493</v>
      </c>
      <c r="D1159" s="55">
        <f t="shared" si="118"/>
        <v>122.82830309795625</v>
      </c>
    </row>
    <row r="1160" spans="1:4" x14ac:dyDescent="0.3">
      <c r="A1160" s="3">
        <f t="shared" si="119"/>
        <v>2035</v>
      </c>
      <c r="B1160" s="59">
        <v>3162.7496212146143</v>
      </c>
      <c r="C1160" s="60">
        <v>23083070.493233081</v>
      </c>
      <c r="D1160" s="55">
        <f t="shared" si="118"/>
        <v>137.01598416648213</v>
      </c>
    </row>
    <row r="1161" spans="1:4" x14ac:dyDescent="0.3">
      <c r="A1161" s="3">
        <f t="shared" si="119"/>
        <v>2036</v>
      </c>
      <c r="B1161" s="59">
        <v>3783.4989132264195</v>
      </c>
      <c r="C1161" s="60">
        <v>23737691.830375936</v>
      </c>
      <c r="D1161" s="55">
        <f t="shared" si="118"/>
        <v>159.38781833812777</v>
      </c>
    </row>
    <row r="1162" spans="1:4" x14ac:dyDescent="0.3">
      <c r="A1162" s="3">
        <f t="shared" si="119"/>
        <v>2037</v>
      </c>
      <c r="B1162" s="59">
        <v>4937.7554292256154</v>
      </c>
      <c r="C1162" s="60">
        <v>24161393.835338339</v>
      </c>
      <c r="D1162" s="55">
        <f t="shared" si="118"/>
        <v>204.36550402997355</v>
      </c>
    </row>
    <row r="1163" spans="1:4" x14ac:dyDescent="0.3">
      <c r="A1163" s="3">
        <f t="shared" si="119"/>
        <v>2038</v>
      </c>
      <c r="B1163" s="59">
        <v>6456.2664995474124</v>
      </c>
      <c r="C1163" s="60">
        <v>24660347.188721798</v>
      </c>
      <c r="D1163" s="55">
        <f t="shared" si="118"/>
        <v>261.80760757902596</v>
      </c>
    </row>
    <row r="1164" spans="1:4" x14ac:dyDescent="0.3">
      <c r="A1164" s="3">
        <f t="shared" si="119"/>
        <v>2039</v>
      </c>
      <c r="B1164" s="59">
        <v>7982.5592904909754</v>
      </c>
      <c r="C1164" s="60">
        <v>25218908.060902257</v>
      </c>
      <c r="D1164" s="55">
        <f t="shared" si="118"/>
        <v>316.53072651732344</v>
      </c>
    </row>
    <row r="1165" spans="1:4" x14ac:dyDescent="0.3">
      <c r="A1165" s="3">
        <f t="shared" si="119"/>
        <v>2040</v>
      </c>
      <c r="B1165" s="59">
        <v>9423.2427437762708</v>
      </c>
      <c r="C1165" s="60">
        <v>25880151.534135334</v>
      </c>
      <c r="D1165" s="55">
        <f t="shared" si="118"/>
        <v>364.11080249461548</v>
      </c>
    </row>
    <row r="1166" spans="1:4" x14ac:dyDescent="0.3">
      <c r="A1166" s="3">
        <f t="shared" si="119"/>
        <v>2041</v>
      </c>
      <c r="B1166" s="59">
        <v>10464.421010224309</v>
      </c>
      <c r="C1166" s="60">
        <v>26356818.339097742</v>
      </c>
      <c r="D1166" s="55">
        <f t="shared" si="118"/>
        <v>397.02899172398861</v>
      </c>
    </row>
    <row r="1167" spans="1:4" x14ac:dyDescent="0.3">
      <c r="A1167" s="3">
        <f t="shared" si="119"/>
        <v>2042</v>
      </c>
      <c r="B1167" s="59">
        <v>10956.496813030762</v>
      </c>
      <c r="C1167" s="60">
        <v>26734217.087218046</v>
      </c>
      <c r="D1167" s="55">
        <f t="shared" si="118"/>
        <v>409.83047221043159</v>
      </c>
    </row>
    <row r="1168" spans="1:4" x14ac:dyDescent="0.3">
      <c r="A1168" s="3">
        <f t="shared" si="119"/>
        <v>2043</v>
      </c>
      <c r="B1168" s="59">
        <v>11339.5044131138</v>
      </c>
      <c r="C1168" s="60">
        <v>27396727.489473674</v>
      </c>
      <c r="D1168" s="55">
        <f t="shared" si="118"/>
        <v>413.89996003977649</v>
      </c>
    </row>
    <row r="1169" spans="2:2" x14ac:dyDescent="0.3">
      <c r="B1169" s="56"/>
    </row>
  </sheetData>
  <pageMargins left="0.25" right="0.25" top="0.75" bottom="0.75" header="0.3" footer="0.3"/>
  <pageSetup paperSize="3" scale="79" fitToHeight="20" orientation="landscape" r:id="rId1"/>
  <headerFooter>
    <oddHeader>&amp;L&amp;"-,Bold Italic"&amp;12PGE Clean Energy Plan and Integrated Resource Plan 2023&amp;C&amp;"-,Bold"Annual costs&amp;R&amp;"-,Bold Italic"&amp;12CEP Data Template</oddHeader>
  </headerFooter>
  <rowBreaks count="20" manualBreakCount="20">
    <brk id="37" max="10" man="1"/>
    <brk id="67" max="10" man="1"/>
    <brk id="125" max="10" man="1"/>
    <brk id="183" max="10" man="1"/>
    <brk id="241" max="10" man="1"/>
    <brk id="299" max="10" man="1"/>
    <brk id="357" max="10" man="1"/>
    <brk id="415" max="10" man="1"/>
    <brk id="473" max="10" man="1"/>
    <brk id="531" max="10" man="1"/>
    <brk id="589" max="10" man="1"/>
    <brk id="647" max="10" man="1"/>
    <brk id="705" max="10" man="1"/>
    <brk id="763" max="10" man="1"/>
    <brk id="821" max="10" man="1"/>
    <brk id="879" max="10" man="1"/>
    <brk id="937" max="10" man="1"/>
    <brk id="995" max="10" man="1"/>
    <brk id="1053" max="10" man="1"/>
    <brk id="1111" max="10" man="1"/>
  </rowBreak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DA74B-6C2F-4273-9CDE-6AACE489F861}">
  <sheetPr codeName="Sheet11">
    <tabColor theme="2" tint="-9.9978637043366805E-2"/>
    <pageSetUpPr fitToPage="1"/>
  </sheetPr>
  <dimension ref="A1:G40"/>
  <sheetViews>
    <sheetView zoomScaleNormal="100" workbookViewId="0">
      <selection activeCell="A15" sqref="A15"/>
    </sheetView>
  </sheetViews>
  <sheetFormatPr defaultColWidth="9.33203125" defaultRowHeight="14.4" x14ac:dyDescent="0.3"/>
  <cols>
    <col min="1" max="1" width="9.33203125" style="1"/>
    <col min="2" max="2" width="32.5546875" style="1" bestFit="1" customWidth="1"/>
    <col min="3" max="3" width="41" style="1" bestFit="1" customWidth="1"/>
    <col min="4" max="4" width="31.44140625" style="1" bestFit="1" customWidth="1"/>
    <col min="5" max="5" width="38.6640625" style="1" bestFit="1" customWidth="1"/>
    <col min="6" max="6" width="42.6640625" style="1" bestFit="1" customWidth="1"/>
    <col min="7" max="7" width="38" style="1" bestFit="1" customWidth="1"/>
    <col min="8" max="16384" width="9.33203125" style="1"/>
  </cols>
  <sheetData>
    <row r="1" spans="1:7" s="3" customFormat="1" ht="27" customHeight="1" x14ac:dyDescent="0.3">
      <c r="A1" s="2" t="s">
        <v>59</v>
      </c>
    </row>
    <row r="2" spans="1:7" s="3" customFormat="1" x14ac:dyDescent="0.3">
      <c r="A2" s="3" t="s">
        <v>312</v>
      </c>
    </row>
    <row r="3" spans="1:7" s="3" customFormat="1" x14ac:dyDescent="0.3">
      <c r="A3" s="13" t="s">
        <v>313</v>
      </c>
    </row>
    <row r="4" spans="1:7" s="3" customFormat="1" x14ac:dyDescent="0.3">
      <c r="A4" s="13" t="s">
        <v>314</v>
      </c>
    </row>
    <row r="5" spans="1:7" s="3" customFormat="1" x14ac:dyDescent="0.3">
      <c r="A5" s="13" t="s">
        <v>315</v>
      </c>
    </row>
    <row r="6" spans="1:7" s="3" customFormat="1" x14ac:dyDescent="0.3">
      <c r="A6" s="13" t="s">
        <v>316</v>
      </c>
    </row>
    <row r="7" spans="1:7" s="3" customFormat="1" x14ac:dyDescent="0.3">
      <c r="A7" s="13" t="s">
        <v>317</v>
      </c>
    </row>
    <row r="8" spans="1:7" s="3" customFormat="1" x14ac:dyDescent="0.3">
      <c r="A8" s="13" t="s">
        <v>318</v>
      </c>
    </row>
    <row r="9" spans="1:7" s="3" customFormat="1" x14ac:dyDescent="0.3">
      <c r="A9" s="3" t="s">
        <v>319</v>
      </c>
    </row>
    <row r="10" spans="1:7" x14ac:dyDescent="0.3">
      <c r="A10" s="12"/>
    </row>
    <row r="12" spans="1:7" x14ac:dyDescent="0.3">
      <c r="A12" s="3"/>
      <c r="B12" s="3" t="str">
        <f>Portfolios!$B$5</f>
        <v>Portfolio40</v>
      </c>
      <c r="C12" s="3"/>
      <c r="D12" s="3"/>
      <c r="E12" s="3"/>
      <c r="F12" s="3"/>
      <c r="G12" s="3"/>
    </row>
    <row r="13" spans="1:7" x14ac:dyDescent="0.3">
      <c r="A13" s="3"/>
      <c r="B13" s="3" t="s">
        <v>320</v>
      </c>
      <c r="C13" s="3" t="s">
        <v>320</v>
      </c>
      <c r="D13" s="3" t="s">
        <v>320</v>
      </c>
      <c r="E13" s="3" t="s">
        <v>320</v>
      </c>
      <c r="F13" s="3" t="s">
        <v>320</v>
      </c>
      <c r="G13" s="3"/>
    </row>
    <row r="14" spans="1:7" x14ac:dyDescent="0.3">
      <c r="A14" s="3" t="s">
        <v>160</v>
      </c>
      <c r="B14" s="3" t="s">
        <v>321</v>
      </c>
      <c r="C14" s="3" t="s">
        <v>322</v>
      </c>
      <c r="D14" s="3" t="s">
        <v>323</v>
      </c>
      <c r="E14" s="3" t="s">
        <v>324</v>
      </c>
      <c r="F14" s="3" t="s">
        <v>325</v>
      </c>
      <c r="G14" s="3" t="s">
        <v>326</v>
      </c>
    </row>
    <row r="15" spans="1:7" s="45" customFormat="1" x14ac:dyDescent="0.3">
      <c r="A15" s="26">
        <v>2023</v>
      </c>
      <c r="B15" s="39">
        <v>3067229.5443291636</v>
      </c>
      <c r="C15" s="41">
        <v>748892.00008689146</v>
      </c>
      <c r="D15" s="37" t="s">
        <v>165</v>
      </c>
      <c r="E15" s="37" t="s">
        <v>165</v>
      </c>
      <c r="F15" s="37" t="s">
        <v>165</v>
      </c>
      <c r="G15" s="37" t="s">
        <v>165</v>
      </c>
    </row>
    <row r="16" spans="1:7" s="45" customFormat="1" x14ac:dyDescent="0.3">
      <c r="A16" s="26">
        <f>A15+1</f>
        <v>2024</v>
      </c>
      <c r="B16" s="39">
        <v>3136962.2299695052</v>
      </c>
      <c r="C16" s="41">
        <v>2030531.7574400874</v>
      </c>
      <c r="D16" s="37" t="s">
        <v>165</v>
      </c>
      <c r="E16" s="41">
        <v>37238.936750407214</v>
      </c>
      <c r="F16" s="37" t="s">
        <v>165</v>
      </c>
      <c r="G16" s="37" t="s">
        <v>165</v>
      </c>
    </row>
    <row r="17" spans="1:7" s="45" customFormat="1" x14ac:dyDescent="0.3">
      <c r="A17" s="26">
        <f t="shared" ref="A17:A34" si="0">A16+1</f>
        <v>2025</v>
      </c>
      <c r="B17" s="39">
        <v>4297936.4776418535</v>
      </c>
      <c r="C17" s="41">
        <v>2031485.7981959993</v>
      </c>
      <c r="D17" s="37" t="s">
        <v>165</v>
      </c>
      <c r="E17" s="41">
        <v>339606.19536214694</v>
      </c>
      <c r="F17" s="37" t="s">
        <v>165</v>
      </c>
      <c r="G17" s="37" t="s">
        <v>165</v>
      </c>
    </row>
    <row r="18" spans="1:7" s="45" customFormat="1" x14ac:dyDescent="0.3">
      <c r="A18" s="26">
        <f t="shared" si="0"/>
        <v>2026</v>
      </c>
      <c r="B18" s="39">
        <v>4383851.3302734317</v>
      </c>
      <c r="C18" s="41">
        <v>2042552.5623610192</v>
      </c>
      <c r="D18" s="37" t="s">
        <v>165</v>
      </c>
      <c r="E18" s="41">
        <v>1241610.4233655487</v>
      </c>
      <c r="F18" s="37" t="s">
        <v>165</v>
      </c>
      <c r="G18" s="37" t="s">
        <v>165</v>
      </c>
    </row>
    <row r="19" spans="1:7" s="45" customFormat="1" x14ac:dyDescent="0.3">
      <c r="A19" s="26">
        <f t="shared" si="0"/>
        <v>2027</v>
      </c>
      <c r="B19" s="39">
        <v>4463161.1099726809</v>
      </c>
      <c r="C19" s="41">
        <v>2053642.3719292141</v>
      </c>
      <c r="D19" s="37" t="s">
        <v>165</v>
      </c>
      <c r="E19" s="41">
        <v>2717669.4788981052</v>
      </c>
      <c r="F19" s="37" t="s">
        <v>165</v>
      </c>
      <c r="G19" s="37" t="s">
        <v>165</v>
      </c>
    </row>
    <row r="20" spans="1:7" s="45" customFormat="1" x14ac:dyDescent="0.3">
      <c r="A20" s="26">
        <f t="shared" si="0"/>
        <v>2028</v>
      </c>
      <c r="B20" s="39">
        <v>4537772.6483915653</v>
      </c>
      <c r="C20" s="41">
        <v>2069373.2612960155</v>
      </c>
      <c r="D20" s="37" t="s">
        <v>165</v>
      </c>
      <c r="E20" s="41">
        <v>3768717.4493524199</v>
      </c>
      <c r="F20" s="37" t="s">
        <v>165</v>
      </c>
      <c r="G20" s="37" t="s">
        <v>165</v>
      </c>
    </row>
    <row r="21" spans="1:7" s="45" customFormat="1" x14ac:dyDescent="0.3">
      <c r="A21" s="26">
        <f t="shared" si="0"/>
        <v>2029</v>
      </c>
      <c r="B21" s="39">
        <v>4583301.7107245624</v>
      </c>
      <c r="C21" s="41">
        <v>2075890.6669432004</v>
      </c>
      <c r="D21" s="37" t="s">
        <v>165</v>
      </c>
      <c r="E21" s="41">
        <v>5858431.8727322361</v>
      </c>
      <c r="F21" s="37" t="s">
        <v>165</v>
      </c>
      <c r="G21" s="37" t="s">
        <v>165</v>
      </c>
    </row>
    <row r="22" spans="1:7" s="45" customFormat="1" x14ac:dyDescent="0.3">
      <c r="A22" s="26">
        <f t="shared" si="0"/>
        <v>2030</v>
      </c>
      <c r="B22" s="39">
        <v>6050460.4577904902</v>
      </c>
      <c r="C22" s="41">
        <v>2087048.9236604844</v>
      </c>
      <c r="D22" s="37" t="s">
        <v>165</v>
      </c>
      <c r="E22" s="41">
        <v>5693497.1137490254</v>
      </c>
      <c r="F22" s="37" t="s">
        <v>165</v>
      </c>
      <c r="G22" s="37" t="s">
        <v>165</v>
      </c>
    </row>
    <row r="23" spans="1:7" s="45" customFormat="1" x14ac:dyDescent="0.3">
      <c r="A23" s="26">
        <f t="shared" si="0"/>
        <v>2031</v>
      </c>
      <c r="B23" s="39">
        <v>6155153.9841062799</v>
      </c>
      <c r="C23" s="41">
        <v>2082553.923518182</v>
      </c>
      <c r="D23" s="37" t="s">
        <v>165</v>
      </c>
      <c r="E23" s="41">
        <v>7195239.7875755392</v>
      </c>
      <c r="F23" s="37" t="s">
        <v>165</v>
      </c>
      <c r="G23" s="37" t="s">
        <v>165</v>
      </c>
    </row>
    <row r="24" spans="1:7" s="45" customFormat="1" x14ac:dyDescent="0.3">
      <c r="A24" s="26">
        <f t="shared" si="0"/>
        <v>2032</v>
      </c>
      <c r="B24" s="39">
        <v>6278209.5480776299</v>
      </c>
      <c r="C24" s="41">
        <v>2082756.6773591642</v>
      </c>
      <c r="D24" s="37" t="s">
        <v>165</v>
      </c>
      <c r="E24" s="41">
        <v>7959635.678243204</v>
      </c>
      <c r="F24" s="37" t="s">
        <v>165</v>
      </c>
      <c r="G24" s="37" t="s">
        <v>165</v>
      </c>
    </row>
    <row r="25" spans="1:7" s="45" customFormat="1" x14ac:dyDescent="0.3">
      <c r="A25" s="26">
        <f t="shared" si="0"/>
        <v>2033</v>
      </c>
      <c r="B25" s="39">
        <v>6378491.7209483869</v>
      </c>
      <c r="C25" s="41">
        <v>2073631.2358607082</v>
      </c>
      <c r="D25" s="37" t="s">
        <v>165</v>
      </c>
      <c r="E25" s="41">
        <v>8706719.938390905</v>
      </c>
      <c r="F25" s="37" t="s">
        <v>165</v>
      </c>
      <c r="G25" s="37" t="s">
        <v>165</v>
      </c>
    </row>
    <row r="26" spans="1:7" s="45" customFormat="1" x14ac:dyDescent="0.3">
      <c r="A26" s="26">
        <f t="shared" si="0"/>
        <v>2034</v>
      </c>
      <c r="B26" s="39">
        <v>6510781.1683168057</v>
      </c>
      <c r="C26" s="41">
        <v>2069203.3241574045</v>
      </c>
      <c r="D26" s="37" t="s">
        <v>165</v>
      </c>
      <c r="E26" s="41">
        <v>9490862.0027257912</v>
      </c>
      <c r="F26" s="37" t="s">
        <v>165</v>
      </c>
      <c r="G26" s="37" t="s">
        <v>165</v>
      </c>
    </row>
    <row r="27" spans="1:7" s="45" customFormat="1" x14ac:dyDescent="0.3">
      <c r="A27" s="26">
        <f t="shared" si="0"/>
        <v>2035</v>
      </c>
      <c r="B27" s="39">
        <v>8537153.7314449176</v>
      </c>
      <c r="C27" s="41">
        <v>2064797.5520126175</v>
      </c>
      <c r="D27" s="37" t="s">
        <v>165</v>
      </c>
      <c r="E27" s="41">
        <v>8372051.2117424626</v>
      </c>
      <c r="F27" s="37" t="s">
        <v>165</v>
      </c>
      <c r="G27" s="37" t="s">
        <v>165</v>
      </c>
    </row>
    <row r="28" spans="1:7" s="45" customFormat="1" x14ac:dyDescent="0.3">
      <c r="A28" s="26">
        <f t="shared" si="0"/>
        <v>2036</v>
      </c>
      <c r="B28" s="39">
        <v>8773531.4039193597</v>
      </c>
      <c r="C28" s="41">
        <v>2065060.8930443642</v>
      </c>
      <c r="D28" s="37" t="s">
        <v>165</v>
      </c>
      <c r="E28" s="41">
        <v>9232514.0867162794</v>
      </c>
      <c r="F28" s="37" t="s">
        <v>165</v>
      </c>
      <c r="G28" s="37" t="s">
        <v>165</v>
      </c>
    </row>
    <row r="29" spans="1:7" s="45" customFormat="1" x14ac:dyDescent="0.3">
      <c r="A29" s="26">
        <f t="shared" si="0"/>
        <v>2037</v>
      </c>
      <c r="B29" s="39">
        <v>8925665.4946028106</v>
      </c>
      <c r="C29" s="41">
        <v>1633236.4786780998</v>
      </c>
      <c r="D29" s="37" t="s">
        <v>165</v>
      </c>
      <c r="E29" s="41">
        <v>10729054.52191909</v>
      </c>
      <c r="F29" s="37" t="s">
        <v>165</v>
      </c>
      <c r="G29" s="37" t="s">
        <v>165</v>
      </c>
    </row>
    <row r="30" spans="1:7" s="45" customFormat="1" x14ac:dyDescent="0.3">
      <c r="A30" s="26">
        <f t="shared" si="0"/>
        <v>2038</v>
      </c>
      <c r="B30" s="39">
        <v>9105446.3818208575</v>
      </c>
      <c r="C30" s="41">
        <v>1403058.2173260767</v>
      </c>
      <c r="D30" s="37" t="s">
        <v>165</v>
      </c>
      <c r="E30" s="41">
        <v>11787377.496053068</v>
      </c>
      <c r="F30" s="37" t="s">
        <v>165</v>
      </c>
      <c r="G30" s="37" t="s">
        <v>165</v>
      </c>
    </row>
    <row r="31" spans="1:7" s="45" customFormat="1" x14ac:dyDescent="0.3">
      <c r="A31" s="26">
        <f t="shared" si="0"/>
        <v>2039</v>
      </c>
      <c r="B31" s="39">
        <v>9306685.9758058209</v>
      </c>
      <c r="C31" s="41">
        <v>1188048.8951999999</v>
      </c>
      <c r="D31" s="37" t="s">
        <v>165</v>
      </c>
      <c r="E31" s="41">
        <v>12813803.224194178</v>
      </c>
      <c r="F31" s="37" t="s">
        <v>165</v>
      </c>
      <c r="G31" s="37" t="s">
        <v>165</v>
      </c>
    </row>
    <row r="32" spans="1:7" s="45" customFormat="1" x14ac:dyDescent="0.3">
      <c r="A32" s="26">
        <f t="shared" si="0"/>
        <v>2040</v>
      </c>
      <c r="B32" s="39">
        <v>10606054.828080824</v>
      </c>
      <c r="C32" s="41">
        <v>1191303.8236799999</v>
      </c>
      <c r="D32" s="37" t="s">
        <v>165</v>
      </c>
      <c r="E32" s="41">
        <v>12629996.851919176</v>
      </c>
      <c r="F32" s="37" t="s">
        <v>165</v>
      </c>
      <c r="G32" s="37" t="s">
        <v>165</v>
      </c>
    </row>
    <row r="33" spans="1:7" s="45" customFormat="1" x14ac:dyDescent="0.3">
      <c r="A33" s="26">
        <f t="shared" si="0"/>
        <v>2041</v>
      </c>
      <c r="B33" s="39">
        <v>10796276.706617998</v>
      </c>
      <c r="C33" s="41">
        <v>1188048.8951999999</v>
      </c>
      <c r="D33" s="37" t="s">
        <v>165</v>
      </c>
      <c r="E33" s="41">
        <v>13766588.093382003</v>
      </c>
      <c r="F33" s="37" t="s">
        <v>165</v>
      </c>
      <c r="G33" s="37" t="s">
        <v>165</v>
      </c>
    </row>
    <row r="34" spans="1:7" s="45" customFormat="1" x14ac:dyDescent="0.3">
      <c r="A34" s="26">
        <f t="shared" si="0"/>
        <v>2042</v>
      </c>
      <c r="B34" s="39">
        <v>10931871.91501716</v>
      </c>
      <c r="C34" s="41">
        <v>1188048.8951999999</v>
      </c>
      <c r="D34" s="37" t="s">
        <v>165</v>
      </c>
      <c r="E34" s="41">
        <v>14063736.884982841</v>
      </c>
      <c r="F34" s="37" t="s">
        <v>165</v>
      </c>
      <c r="G34" s="37" t="s">
        <v>165</v>
      </c>
    </row>
    <row r="35" spans="1:7" s="45" customFormat="1" x14ac:dyDescent="0.3">
      <c r="A35" s="26">
        <v>2043</v>
      </c>
      <c r="B35" s="39">
        <v>11187973.672862755</v>
      </c>
      <c r="C35" s="41">
        <v>1188048.8951999999</v>
      </c>
      <c r="D35" s="37" t="s">
        <v>165</v>
      </c>
      <c r="E35" s="41">
        <v>14545227.127137246</v>
      </c>
      <c r="F35" s="37" t="s">
        <v>165</v>
      </c>
      <c r="G35" s="37" t="s">
        <v>165</v>
      </c>
    </row>
    <row r="37" spans="1:7" s="17" customFormat="1" x14ac:dyDescent="0.3">
      <c r="A37" s="25" t="s">
        <v>166</v>
      </c>
      <c r="B37" s="25" t="s">
        <v>327</v>
      </c>
      <c r="C37" s="25" t="s">
        <v>328</v>
      </c>
      <c r="D37" s="25" t="s">
        <v>165</v>
      </c>
      <c r="E37" s="25" t="s">
        <v>329</v>
      </c>
      <c r="F37" s="25" t="s">
        <v>165</v>
      </c>
      <c r="G37" s="25" t="s">
        <v>165</v>
      </c>
    </row>
    <row r="38" spans="1:7" x14ac:dyDescent="0.3">
      <c r="A38" s="15"/>
      <c r="B38" s="15"/>
      <c r="C38" s="15"/>
      <c r="D38" s="15"/>
      <c r="E38" s="15"/>
      <c r="F38" s="15"/>
      <c r="G38" s="15"/>
    </row>
    <row r="39" spans="1:7" x14ac:dyDescent="0.3">
      <c r="A39" s="15"/>
      <c r="B39" s="15"/>
      <c r="C39" s="15"/>
      <c r="D39" s="15"/>
      <c r="E39" s="15" t="s">
        <v>330</v>
      </c>
      <c r="F39" s="15"/>
      <c r="G39" s="15"/>
    </row>
    <row r="40" spans="1:7" x14ac:dyDescent="0.3">
      <c r="A40" s="15"/>
      <c r="B40" s="15"/>
      <c r="C40" s="15"/>
      <c r="D40" s="15"/>
      <c r="E40" s="15"/>
      <c r="F40" s="15"/>
      <c r="G40" s="15"/>
    </row>
  </sheetData>
  <pageMargins left="0.25" right="0.25" top="0.75" bottom="0.75" header="0.3" footer="0.3"/>
  <pageSetup paperSize="3" scale="90" orientation="landscape" r:id="rId1"/>
  <headerFooter>
    <oddHeader>&amp;L&amp;"-,Bold Italic"&amp;12PGE Clean Energy Plan and Integrated Resource Plan 2023&amp;C&amp;"-,Bold"RECs&amp;R&amp;"-,Bold Italic"&amp;12CEP Data Template</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0A2BB-0ED5-4F19-9B44-DA4D7C644D1F}">
  <sheetPr codeName="Sheet1">
    <tabColor theme="0"/>
    <pageSetUpPr fitToPage="1"/>
  </sheetPr>
  <dimension ref="B2:S34"/>
  <sheetViews>
    <sheetView zoomScaleNormal="100" workbookViewId="0">
      <selection activeCell="A15" sqref="A15"/>
    </sheetView>
  </sheetViews>
  <sheetFormatPr defaultColWidth="9.33203125" defaultRowHeight="14.4" x14ac:dyDescent="0.3"/>
  <cols>
    <col min="1" max="1" width="3.44140625" style="1" customWidth="1"/>
    <col min="2" max="2" width="3.5546875" style="1" customWidth="1"/>
    <col min="3" max="3" width="16.33203125" style="1" customWidth="1"/>
    <col min="4" max="4" width="28.44140625" style="1" bestFit="1" customWidth="1"/>
    <col min="5" max="16384" width="9.33203125" style="1"/>
  </cols>
  <sheetData>
    <row r="2" spans="2:19" x14ac:dyDescent="0.3">
      <c r="B2" s="2" t="s">
        <v>38</v>
      </c>
      <c r="C2" s="3"/>
      <c r="D2" s="3"/>
      <c r="E2" s="3"/>
      <c r="F2" s="3"/>
      <c r="G2" s="3"/>
      <c r="H2" s="3"/>
      <c r="I2" s="3"/>
      <c r="J2" s="3"/>
      <c r="K2" s="3"/>
      <c r="L2" s="3"/>
      <c r="M2" s="3"/>
      <c r="N2" s="3"/>
      <c r="O2" s="3"/>
      <c r="P2" s="3"/>
      <c r="Q2" s="3"/>
      <c r="R2" s="3"/>
      <c r="S2" s="3"/>
    </row>
    <row r="3" spans="2:19" x14ac:dyDescent="0.3">
      <c r="B3" s="3" t="s">
        <v>39</v>
      </c>
      <c r="C3" s="3"/>
      <c r="D3" s="3"/>
      <c r="E3" s="3"/>
      <c r="F3" s="3"/>
      <c r="G3" s="3"/>
      <c r="H3" s="3"/>
      <c r="I3" s="3"/>
      <c r="J3" s="3"/>
      <c r="K3" s="3"/>
      <c r="L3" s="3"/>
      <c r="M3" s="3"/>
      <c r="N3" s="3"/>
      <c r="O3" s="3"/>
      <c r="P3" s="3"/>
      <c r="Q3" s="3"/>
      <c r="R3" s="3"/>
      <c r="S3" s="3"/>
    </row>
    <row r="5" spans="2:19" ht="15" customHeight="1" x14ac:dyDescent="0.3">
      <c r="B5" s="7" t="s">
        <v>40</v>
      </c>
      <c r="C5" s="4"/>
      <c r="D5" s="4"/>
      <c r="E5" s="4"/>
      <c r="F5" s="4"/>
      <c r="G5" s="4"/>
      <c r="H5" s="4"/>
      <c r="I5" s="4"/>
      <c r="J5" s="4"/>
      <c r="K5" s="4"/>
      <c r="L5" s="4"/>
      <c r="M5" s="4"/>
      <c r="N5" s="4"/>
      <c r="O5" s="4"/>
      <c r="P5" s="4"/>
      <c r="Q5" s="4"/>
      <c r="R5" s="4"/>
      <c r="S5" s="4"/>
    </row>
    <row r="6" spans="2:19" ht="15" customHeight="1" x14ac:dyDescent="0.3">
      <c r="B6" s="98" t="s">
        <v>41</v>
      </c>
      <c r="C6" s="98"/>
      <c r="D6" s="98"/>
      <c r="E6" s="98"/>
      <c r="F6" s="98"/>
      <c r="G6" s="98"/>
      <c r="H6" s="98"/>
      <c r="I6" s="98"/>
      <c r="J6" s="98"/>
      <c r="K6" s="98"/>
      <c r="L6" s="98"/>
      <c r="M6" s="98"/>
      <c r="N6" s="98"/>
      <c r="O6" s="98"/>
      <c r="P6" s="98"/>
      <c r="Q6" s="98"/>
      <c r="R6" s="98"/>
      <c r="S6" s="98"/>
    </row>
    <row r="7" spans="2:19" x14ac:dyDescent="0.3">
      <c r="B7" s="98"/>
      <c r="C7" s="98"/>
      <c r="D7" s="98"/>
      <c r="E7" s="98"/>
      <c r="F7" s="98"/>
      <c r="G7" s="98"/>
      <c r="H7" s="98"/>
      <c r="I7" s="98"/>
      <c r="J7" s="98"/>
      <c r="K7" s="98"/>
      <c r="L7" s="98"/>
      <c r="M7" s="98"/>
      <c r="N7" s="98"/>
      <c r="O7" s="98"/>
      <c r="P7" s="98"/>
      <c r="Q7" s="98"/>
      <c r="R7" s="98"/>
      <c r="S7" s="98"/>
    </row>
    <row r="8" spans="2:19" x14ac:dyDescent="0.3">
      <c r="B8" s="98"/>
      <c r="C8" s="98"/>
      <c r="D8" s="98"/>
      <c r="E8" s="98"/>
      <c r="F8" s="98"/>
      <c r="G8" s="98"/>
      <c r="H8" s="98"/>
      <c r="I8" s="98"/>
      <c r="J8" s="98"/>
      <c r="K8" s="98"/>
      <c r="L8" s="98"/>
      <c r="M8" s="98"/>
      <c r="N8" s="98"/>
      <c r="O8" s="98"/>
      <c r="P8" s="98"/>
      <c r="Q8" s="98"/>
      <c r="R8" s="98"/>
      <c r="S8" s="98"/>
    </row>
    <row r="11" spans="2:19" x14ac:dyDescent="0.3">
      <c r="B11" s="2" t="s">
        <v>42</v>
      </c>
      <c r="C11" s="3"/>
      <c r="D11" s="3"/>
      <c r="E11" s="3"/>
      <c r="F11" s="3"/>
      <c r="G11" s="3"/>
      <c r="H11" s="3"/>
      <c r="I11" s="3"/>
      <c r="J11" s="3"/>
      <c r="K11" s="3"/>
      <c r="L11" s="3"/>
      <c r="M11" s="3"/>
      <c r="N11" s="3"/>
      <c r="O11" s="3"/>
      <c r="P11" s="3"/>
      <c r="Q11" s="3"/>
      <c r="R11" s="3"/>
      <c r="S11" s="3"/>
    </row>
    <row r="12" spans="2:19" x14ac:dyDescent="0.3">
      <c r="B12" s="3" t="s">
        <v>43</v>
      </c>
      <c r="C12" s="3"/>
      <c r="D12" s="3"/>
      <c r="E12" s="3"/>
      <c r="F12" s="3"/>
      <c r="G12" s="3"/>
      <c r="H12" s="3"/>
      <c r="I12" s="3"/>
      <c r="J12" s="3"/>
      <c r="K12" s="3"/>
      <c r="L12" s="3"/>
      <c r="M12" s="3"/>
      <c r="N12" s="3"/>
      <c r="O12" s="3"/>
      <c r="P12" s="3"/>
      <c r="Q12" s="3"/>
      <c r="R12" s="3"/>
      <c r="S12" s="3"/>
    </row>
    <row r="13" spans="2:19" x14ac:dyDescent="0.3">
      <c r="B13" s="3"/>
      <c r="C13" s="5" t="s">
        <v>44</v>
      </c>
      <c r="D13" s="5" t="s">
        <v>42</v>
      </c>
      <c r="E13" s="3"/>
      <c r="F13" s="3"/>
      <c r="G13" s="3"/>
      <c r="H13" s="3"/>
      <c r="I13" s="3"/>
      <c r="J13" s="3"/>
      <c r="K13" s="3"/>
      <c r="L13" s="3"/>
      <c r="M13" s="3"/>
      <c r="N13" s="3"/>
      <c r="O13" s="3"/>
      <c r="P13" s="3"/>
      <c r="Q13" s="3"/>
      <c r="R13" s="3"/>
      <c r="S13" s="3"/>
    </row>
    <row r="14" spans="2:19" x14ac:dyDescent="0.3">
      <c r="B14" s="3"/>
      <c r="C14" s="6" t="s">
        <v>45</v>
      </c>
      <c r="D14" s="6" t="s">
        <v>46</v>
      </c>
      <c r="E14" s="3"/>
      <c r="F14" s="3"/>
      <c r="G14" s="3"/>
      <c r="H14" s="3"/>
      <c r="I14" s="3"/>
      <c r="J14" s="3"/>
      <c r="K14" s="3"/>
      <c r="L14" s="3"/>
      <c r="M14" s="3"/>
      <c r="N14" s="3"/>
      <c r="O14" s="3"/>
      <c r="P14" s="3"/>
      <c r="Q14" s="3"/>
      <c r="R14" s="3"/>
      <c r="S14" s="3"/>
    </row>
    <row r="15" spans="2:19" x14ac:dyDescent="0.3">
      <c r="B15" s="3"/>
      <c r="C15" s="6" t="s">
        <v>47</v>
      </c>
      <c r="D15" s="6" t="s">
        <v>48</v>
      </c>
      <c r="E15" s="3"/>
      <c r="F15" s="3"/>
      <c r="G15" s="3"/>
      <c r="H15" s="3"/>
      <c r="I15" s="3"/>
      <c r="J15" s="3"/>
      <c r="K15" s="3"/>
      <c r="L15" s="3"/>
      <c r="M15" s="3"/>
      <c r="N15" s="3"/>
      <c r="O15" s="3"/>
      <c r="P15" s="3"/>
      <c r="Q15" s="3"/>
      <c r="R15" s="3"/>
      <c r="S15" s="3"/>
    </row>
    <row r="16" spans="2:19" ht="15.6" x14ac:dyDescent="0.35">
      <c r="B16" s="3"/>
      <c r="C16" s="6" t="s">
        <v>23</v>
      </c>
      <c r="D16" s="6" t="s">
        <v>49</v>
      </c>
      <c r="E16" s="3"/>
      <c r="F16" s="3"/>
      <c r="G16" s="3"/>
      <c r="H16" s="3"/>
      <c r="I16" s="3"/>
      <c r="J16" s="3"/>
      <c r="K16" s="3"/>
      <c r="L16" s="3"/>
      <c r="M16" s="3"/>
      <c r="N16" s="3"/>
      <c r="O16" s="3"/>
      <c r="P16" s="3"/>
      <c r="Q16" s="3"/>
      <c r="R16" s="3"/>
      <c r="S16" s="3"/>
    </row>
    <row r="17" spans="2:19" x14ac:dyDescent="0.3">
      <c r="B17" s="3"/>
      <c r="C17" s="6" t="s">
        <v>50</v>
      </c>
      <c r="D17" s="6" t="s">
        <v>51</v>
      </c>
      <c r="E17" s="3"/>
      <c r="F17" s="3"/>
      <c r="G17" s="3"/>
      <c r="H17" s="3"/>
      <c r="I17" s="3"/>
      <c r="J17" s="3"/>
      <c r="K17" s="3"/>
      <c r="L17" s="3"/>
      <c r="M17" s="3"/>
      <c r="N17" s="3"/>
      <c r="O17" s="3"/>
      <c r="P17" s="3"/>
      <c r="Q17" s="3"/>
      <c r="R17" s="3"/>
      <c r="S17" s="3"/>
    </row>
    <row r="18" spans="2:19" x14ac:dyDescent="0.3">
      <c r="B18" s="3"/>
      <c r="C18" s="6" t="s">
        <v>52</v>
      </c>
      <c r="D18" s="6" t="s">
        <v>53</v>
      </c>
      <c r="E18" s="3"/>
      <c r="F18" s="3"/>
      <c r="G18" s="3"/>
      <c r="H18" s="3"/>
      <c r="I18" s="3"/>
      <c r="J18" s="3"/>
      <c r="K18" s="3"/>
      <c r="L18" s="3"/>
      <c r="M18" s="3"/>
      <c r="N18" s="3"/>
      <c r="O18" s="3"/>
      <c r="P18" s="3"/>
      <c r="Q18" s="3"/>
      <c r="R18" s="3"/>
      <c r="S18" s="3"/>
    </row>
    <row r="19" spans="2:19" x14ac:dyDescent="0.3">
      <c r="B19" s="3"/>
      <c r="C19" s="3"/>
      <c r="D19" s="3"/>
      <c r="E19" s="3"/>
      <c r="F19" s="3"/>
      <c r="G19" s="3"/>
      <c r="H19" s="3"/>
      <c r="I19" s="3"/>
      <c r="J19" s="3"/>
      <c r="K19" s="3"/>
      <c r="L19" s="3"/>
      <c r="M19" s="3"/>
      <c r="N19" s="3"/>
      <c r="O19" s="3"/>
      <c r="P19" s="3"/>
      <c r="Q19" s="3"/>
      <c r="R19" s="3"/>
      <c r="S19" s="3"/>
    </row>
    <row r="20" spans="2:19" x14ac:dyDescent="0.3">
      <c r="B20" s="3" t="s">
        <v>54</v>
      </c>
      <c r="C20" s="3"/>
      <c r="D20" s="3"/>
      <c r="E20" s="3"/>
      <c r="F20" s="3"/>
      <c r="G20" s="3"/>
      <c r="H20" s="3"/>
      <c r="I20" s="3"/>
      <c r="J20" s="3"/>
      <c r="K20" s="3"/>
      <c r="L20" s="3"/>
      <c r="M20" s="3"/>
      <c r="N20" s="3"/>
      <c r="O20" s="3"/>
      <c r="P20" s="3"/>
      <c r="Q20" s="3"/>
      <c r="R20" s="3"/>
      <c r="S20" s="3"/>
    </row>
    <row r="22" spans="2:19" x14ac:dyDescent="0.3">
      <c r="B22" s="2" t="s">
        <v>55</v>
      </c>
      <c r="C22" s="3"/>
      <c r="D22" s="3"/>
      <c r="E22" s="3"/>
      <c r="F22" s="3"/>
      <c r="G22" s="3"/>
      <c r="H22" s="3"/>
      <c r="I22" s="3"/>
      <c r="J22" s="3"/>
      <c r="K22" s="3"/>
      <c r="L22" s="3"/>
      <c r="M22" s="3"/>
      <c r="N22" s="3"/>
      <c r="O22" s="3"/>
      <c r="P22" s="3"/>
      <c r="Q22" s="3"/>
      <c r="R22" s="3"/>
      <c r="S22" s="3"/>
    </row>
    <row r="23" spans="2:19" x14ac:dyDescent="0.3">
      <c r="B23" s="3"/>
      <c r="C23" s="3"/>
      <c r="D23" s="3"/>
      <c r="E23" s="3"/>
      <c r="F23" s="3"/>
      <c r="G23" s="3"/>
      <c r="H23" s="3"/>
      <c r="I23" s="3"/>
      <c r="J23" s="3"/>
      <c r="K23" s="3"/>
      <c r="L23" s="3"/>
      <c r="M23" s="3"/>
      <c r="N23" s="3"/>
      <c r="O23" s="3"/>
      <c r="P23" s="3"/>
      <c r="Q23" s="3"/>
      <c r="R23" s="3"/>
      <c r="S23" s="3"/>
    </row>
    <row r="24" spans="2:19" x14ac:dyDescent="0.3">
      <c r="B24" s="3"/>
      <c r="C24" s="10" t="s">
        <v>56</v>
      </c>
      <c r="D24" s="10"/>
      <c r="E24" s="3"/>
      <c r="F24" s="3"/>
      <c r="G24" s="3"/>
      <c r="H24" s="3"/>
      <c r="I24" s="3"/>
      <c r="J24" s="3"/>
      <c r="K24" s="3"/>
      <c r="L24" s="3"/>
      <c r="M24" s="3"/>
      <c r="N24" s="3"/>
      <c r="O24" s="3"/>
      <c r="P24" s="3"/>
      <c r="Q24" s="3"/>
      <c r="R24" s="3"/>
      <c r="S24" s="3"/>
    </row>
    <row r="25" spans="2:19" x14ac:dyDescent="0.3">
      <c r="B25" s="3"/>
      <c r="C25" s="9" t="s">
        <v>57</v>
      </c>
      <c r="D25" s="9"/>
      <c r="E25" s="3"/>
      <c r="F25" s="3"/>
      <c r="G25" s="3"/>
      <c r="H25" s="3"/>
      <c r="I25" s="3"/>
      <c r="J25" s="3"/>
      <c r="K25" s="3"/>
      <c r="L25" s="3"/>
      <c r="M25" s="3"/>
      <c r="N25" s="3"/>
      <c r="O25" s="3"/>
      <c r="P25" s="3"/>
      <c r="Q25" s="3"/>
      <c r="R25" s="3"/>
      <c r="S25" s="3"/>
    </row>
    <row r="26" spans="2:19" x14ac:dyDescent="0.3">
      <c r="B26" s="3"/>
      <c r="C26" s="11" t="s">
        <v>58</v>
      </c>
      <c r="D26" s="11"/>
      <c r="E26" s="3"/>
      <c r="F26" s="3"/>
      <c r="G26" s="3"/>
      <c r="H26" s="3"/>
      <c r="I26" s="3"/>
      <c r="J26" s="3"/>
      <c r="K26" s="3"/>
      <c r="L26" s="3"/>
      <c r="M26" s="3"/>
      <c r="N26" s="3"/>
      <c r="O26" s="3"/>
      <c r="P26" s="3"/>
      <c r="Q26" s="3"/>
      <c r="R26" s="3"/>
      <c r="S26" s="3"/>
    </row>
    <row r="27" spans="2:19" x14ac:dyDescent="0.3">
      <c r="B27" s="3"/>
      <c r="C27" s="3"/>
      <c r="D27" s="3"/>
      <c r="E27" s="3"/>
      <c r="F27" s="3"/>
      <c r="G27" s="3"/>
      <c r="H27" s="3"/>
      <c r="I27" s="3"/>
      <c r="J27" s="3"/>
      <c r="K27" s="3"/>
      <c r="L27" s="3"/>
      <c r="M27" s="3"/>
      <c r="N27" s="3"/>
      <c r="O27" s="3"/>
      <c r="P27" s="3"/>
      <c r="Q27" s="3"/>
      <c r="R27" s="3"/>
      <c r="S27" s="3"/>
    </row>
    <row r="29" spans="2:19" x14ac:dyDescent="0.3">
      <c r="B29" s="2" t="s">
        <v>59</v>
      </c>
      <c r="C29" s="3"/>
      <c r="D29" s="3"/>
      <c r="E29" s="3"/>
      <c r="F29" s="3"/>
      <c r="G29" s="3"/>
      <c r="H29" s="3"/>
      <c r="I29" s="3"/>
      <c r="J29" s="3"/>
      <c r="K29" s="3"/>
      <c r="L29" s="3"/>
      <c r="M29" s="3"/>
      <c r="N29" s="3"/>
      <c r="O29" s="3"/>
      <c r="P29" s="3"/>
      <c r="Q29" s="3"/>
      <c r="R29" s="3"/>
      <c r="S29" s="3"/>
    </row>
    <row r="30" spans="2:19" x14ac:dyDescent="0.3">
      <c r="B30" s="2"/>
      <c r="C30" s="3" t="s">
        <v>60</v>
      </c>
      <c r="D30" s="3"/>
      <c r="E30" s="3"/>
      <c r="F30" s="3"/>
      <c r="G30" s="3"/>
      <c r="H30" s="3"/>
      <c r="I30" s="3"/>
      <c r="J30" s="3"/>
      <c r="K30" s="3"/>
      <c r="L30" s="3"/>
      <c r="M30" s="3"/>
      <c r="N30" s="3"/>
      <c r="O30" s="3"/>
      <c r="P30" s="3"/>
      <c r="Q30" s="3"/>
      <c r="R30" s="3"/>
      <c r="S30" s="3"/>
    </row>
    <row r="31" spans="2:19" x14ac:dyDescent="0.3">
      <c r="B31" s="2"/>
      <c r="C31" s="3" t="s">
        <v>61</v>
      </c>
      <c r="D31" s="3"/>
      <c r="E31" s="3"/>
      <c r="F31" s="3"/>
      <c r="G31" s="3"/>
      <c r="H31" s="3"/>
      <c r="I31" s="3"/>
      <c r="J31" s="3"/>
      <c r="K31" s="3"/>
      <c r="L31" s="3"/>
      <c r="M31" s="3"/>
      <c r="N31" s="3"/>
      <c r="O31" s="3"/>
      <c r="P31" s="3"/>
      <c r="Q31" s="3"/>
      <c r="R31" s="3"/>
      <c r="S31" s="3"/>
    </row>
    <row r="32" spans="2:19" x14ac:dyDescent="0.3">
      <c r="B32" s="2"/>
      <c r="C32" s="8" t="s">
        <v>62</v>
      </c>
      <c r="D32" s="3"/>
      <c r="E32" s="3"/>
      <c r="F32" s="3"/>
      <c r="G32" s="3"/>
      <c r="H32" s="3"/>
      <c r="I32" s="3"/>
      <c r="J32" s="3"/>
      <c r="K32" s="3"/>
      <c r="L32" s="3"/>
      <c r="M32" s="3"/>
      <c r="N32" s="3"/>
      <c r="O32" s="3"/>
      <c r="P32" s="3"/>
      <c r="Q32" s="3"/>
      <c r="R32" s="3"/>
      <c r="S32" s="3"/>
    </row>
    <row r="33" spans="2:19" x14ac:dyDescent="0.3">
      <c r="B33" s="3"/>
      <c r="C33" s="8" t="s">
        <v>63</v>
      </c>
      <c r="D33" s="3"/>
      <c r="E33" s="3"/>
      <c r="F33" s="3"/>
      <c r="G33" s="3"/>
      <c r="H33" s="3"/>
      <c r="I33" s="3"/>
      <c r="J33" s="3"/>
      <c r="K33" s="3"/>
      <c r="L33" s="3"/>
      <c r="M33" s="3"/>
      <c r="N33" s="3"/>
      <c r="O33" s="3"/>
      <c r="P33" s="3"/>
      <c r="Q33" s="3"/>
      <c r="R33" s="3"/>
      <c r="S33" s="3"/>
    </row>
    <row r="34" spans="2:19" x14ac:dyDescent="0.3">
      <c r="B34" s="3"/>
      <c r="C34" s="3"/>
      <c r="D34" s="3"/>
      <c r="E34" s="3"/>
      <c r="F34" s="3"/>
      <c r="G34" s="3"/>
      <c r="H34" s="3"/>
      <c r="I34" s="3"/>
      <c r="J34" s="3"/>
      <c r="K34" s="3"/>
      <c r="L34" s="3"/>
      <c r="M34" s="3"/>
      <c r="N34" s="3"/>
      <c r="O34" s="3"/>
      <c r="P34" s="3"/>
      <c r="Q34" s="3"/>
      <c r="R34" s="3"/>
      <c r="S34" s="3"/>
    </row>
  </sheetData>
  <mergeCells count="1">
    <mergeCell ref="B6:S8"/>
  </mergeCells>
  <pageMargins left="0.7" right="0.7" top="0.75" bottom="0.75" header="0.3" footer="0.3"/>
  <pageSetup paperSize="3" orientation="landscape" r:id="rId1"/>
  <headerFooter>
    <oddHeader>&amp;C&amp;"-,Bold"Description</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2AEE8-8261-4D6C-864B-240197E6E464}">
  <sheetPr codeName="Sheet2">
    <tabColor theme="2" tint="-9.9978637043366805E-2"/>
    <pageSetUpPr fitToPage="1"/>
  </sheetPr>
  <dimension ref="A1:D47"/>
  <sheetViews>
    <sheetView zoomScaleNormal="100" workbookViewId="0">
      <selection activeCell="A15" sqref="A15"/>
    </sheetView>
  </sheetViews>
  <sheetFormatPr defaultColWidth="9.33203125" defaultRowHeight="14.4" x14ac:dyDescent="0.3"/>
  <cols>
    <col min="1" max="1" width="17.33203125" style="3" customWidth="1"/>
    <col min="2" max="2" width="19.33203125" style="3" bestFit="1" customWidth="1"/>
    <col min="3" max="3" width="31.5546875" style="1" bestFit="1" customWidth="1"/>
    <col min="4" max="4" width="17.5546875" style="1" customWidth="1"/>
    <col min="5" max="16384" width="9.33203125" style="1"/>
  </cols>
  <sheetData>
    <row r="1" spans="1:4" s="3" customFormat="1" ht="41.25" customHeight="1" x14ac:dyDescent="0.3">
      <c r="A1" s="2" t="s">
        <v>59</v>
      </c>
    </row>
    <row r="2" spans="1:4" s="3" customFormat="1" ht="29.25" customHeight="1" x14ac:dyDescent="0.3">
      <c r="A2" s="99" t="s">
        <v>64</v>
      </c>
      <c r="B2" s="100"/>
      <c r="C2" s="100"/>
      <c r="D2" s="100"/>
    </row>
    <row r="3" spans="1:4" s="3" customFormat="1" x14ac:dyDescent="0.3">
      <c r="A3" s="3" t="s">
        <v>65</v>
      </c>
    </row>
    <row r="4" spans="1:4" x14ac:dyDescent="0.3">
      <c r="A4" s="1"/>
      <c r="B4" s="1"/>
    </row>
    <row r="5" spans="1:4" x14ac:dyDescent="0.3">
      <c r="A5" s="3" t="s">
        <v>66</v>
      </c>
      <c r="B5" s="10" t="s">
        <v>67</v>
      </c>
      <c r="C5" s="1" t="s">
        <v>66</v>
      </c>
    </row>
    <row r="6" spans="1:4" x14ac:dyDescent="0.3">
      <c r="A6" s="1"/>
      <c r="B6" s="1"/>
    </row>
    <row r="7" spans="1:4" x14ac:dyDescent="0.3">
      <c r="A7" s="3" t="s">
        <v>68</v>
      </c>
      <c r="B7" s="3" t="s">
        <v>69</v>
      </c>
    </row>
    <row r="8" spans="1:4" x14ac:dyDescent="0.3">
      <c r="A8" s="3">
        <v>1</v>
      </c>
      <c r="B8" s="10" t="s">
        <v>70</v>
      </c>
      <c r="C8" s="45" t="s">
        <v>71</v>
      </c>
    </row>
    <row r="9" spans="1:4" x14ac:dyDescent="0.3">
      <c r="A9" s="3">
        <f>A8+1</f>
        <v>2</v>
      </c>
      <c r="B9" s="10" t="s">
        <v>72</v>
      </c>
      <c r="C9" s="45" t="s">
        <v>73</v>
      </c>
    </row>
    <row r="10" spans="1:4" x14ac:dyDescent="0.3">
      <c r="A10" s="3">
        <f t="shared" ref="A10:A37" si="0">A9+1</f>
        <v>3</v>
      </c>
      <c r="B10" s="10" t="s">
        <v>74</v>
      </c>
      <c r="C10" s="45" t="s">
        <v>75</v>
      </c>
    </row>
    <row r="11" spans="1:4" x14ac:dyDescent="0.3">
      <c r="A11" s="3">
        <f t="shared" si="0"/>
        <v>4</v>
      </c>
      <c r="B11" s="10" t="s">
        <v>76</v>
      </c>
      <c r="C11" s="45" t="s">
        <v>77</v>
      </c>
    </row>
    <row r="12" spans="1:4" x14ac:dyDescent="0.3">
      <c r="A12" s="3">
        <f t="shared" si="0"/>
        <v>5</v>
      </c>
      <c r="B12" s="10" t="s">
        <v>78</v>
      </c>
      <c r="C12" s="45" t="s">
        <v>79</v>
      </c>
    </row>
    <row r="13" spans="1:4" x14ac:dyDescent="0.3">
      <c r="A13" s="3">
        <f t="shared" si="0"/>
        <v>6</v>
      </c>
      <c r="B13" s="10" t="s">
        <v>80</v>
      </c>
      <c r="C13" s="45" t="s">
        <v>81</v>
      </c>
    </row>
    <row r="14" spans="1:4" x14ac:dyDescent="0.3">
      <c r="A14" s="3">
        <f t="shared" si="0"/>
        <v>7</v>
      </c>
      <c r="B14" s="10" t="s">
        <v>82</v>
      </c>
      <c r="C14" s="45" t="s">
        <v>83</v>
      </c>
    </row>
    <row r="15" spans="1:4" x14ac:dyDescent="0.3">
      <c r="A15" s="3">
        <f t="shared" si="0"/>
        <v>8</v>
      </c>
      <c r="B15" s="10" t="s">
        <v>84</v>
      </c>
      <c r="C15" s="45" t="s">
        <v>85</v>
      </c>
    </row>
    <row r="16" spans="1:4" x14ac:dyDescent="0.3">
      <c r="A16" s="3">
        <f t="shared" si="0"/>
        <v>9</v>
      </c>
      <c r="B16" s="10" t="s">
        <v>86</v>
      </c>
      <c r="C16" s="45" t="s">
        <v>87</v>
      </c>
    </row>
    <row r="17" spans="1:3" x14ac:dyDescent="0.3">
      <c r="A17" s="3">
        <f t="shared" si="0"/>
        <v>10</v>
      </c>
      <c r="B17" s="10" t="s">
        <v>88</v>
      </c>
      <c r="C17" s="45" t="s">
        <v>89</v>
      </c>
    </row>
    <row r="18" spans="1:3" x14ac:dyDescent="0.3">
      <c r="A18" s="3">
        <f t="shared" si="0"/>
        <v>11</v>
      </c>
      <c r="B18" s="10" t="s">
        <v>90</v>
      </c>
      <c r="C18" s="45" t="s">
        <v>91</v>
      </c>
    </row>
    <row r="19" spans="1:3" x14ac:dyDescent="0.3">
      <c r="A19" s="3">
        <f t="shared" si="0"/>
        <v>12</v>
      </c>
      <c r="B19" s="10" t="s">
        <v>92</v>
      </c>
      <c r="C19" s="45" t="s">
        <v>93</v>
      </c>
    </row>
    <row r="20" spans="1:3" x14ac:dyDescent="0.3">
      <c r="A20" s="3">
        <f t="shared" si="0"/>
        <v>13</v>
      </c>
      <c r="B20" s="10" t="s">
        <v>94</v>
      </c>
      <c r="C20" s="45" t="s">
        <v>95</v>
      </c>
    </row>
    <row r="21" spans="1:3" x14ac:dyDescent="0.3">
      <c r="A21" s="3">
        <f t="shared" si="0"/>
        <v>14</v>
      </c>
      <c r="B21" s="10" t="s">
        <v>96</v>
      </c>
      <c r="C21" s="45" t="s">
        <v>97</v>
      </c>
    </row>
    <row r="22" spans="1:3" x14ac:dyDescent="0.3">
      <c r="A22" s="3">
        <f t="shared" si="0"/>
        <v>15</v>
      </c>
      <c r="B22" s="10" t="s">
        <v>98</v>
      </c>
      <c r="C22" s="45" t="s">
        <v>99</v>
      </c>
    </row>
    <row r="23" spans="1:3" x14ac:dyDescent="0.3">
      <c r="A23" s="3">
        <f t="shared" si="0"/>
        <v>16</v>
      </c>
      <c r="B23" s="10" t="s">
        <v>100</v>
      </c>
      <c r="C23" s="45" t="s">
        <v>101</v>
      </c>
    </row>
    <row r="24" spans="1:3" x14ac:dyDescent="0.3">
      <c r="A24" s="3">
        <f t="shared" si="0"/>
        <v>17</v>
      </c>
      <c r="B24" s="10" t="s">
        <v>102</v>
      </c>
      <c r="C24" s="45" t="s">
        <v>103</v>
      </c>
    </row>
    <row r="25" spans="1:3" x14ac:dyDescent="0.3">
      <c r="A25" s="3">
        <f t="shared" si="0"/>
        <v>18</v>
      </c>
      <c r="B25" s="10" t="s">
        <v>104</v>
      </c>
      <c r="C25" s="45" t="s">
        <v>105</v>
      </c>
    </row>
    <row r="26" spans="1:3" x14ac:dyDescent="0.3">
      <c r="A26" s="3">
        <f t="shared" si="0"/>
        <v>19</v>
      </c>
      <c r="B26" s="10" t="s">
        <v>106</v>
      </c>
      <c r="C26" s="45" t="s">
        <v>107</v>
      </c>
    </row>
    <row r="27" spans="1:3" x14ac:dyDescent="0.3">
      <c r="A27" s="3">
        <f t="shared" si="0"/>
        <v>20</v>
      </c>
      <c r="B27" s="10" t="s">
        <v>108</v>
      </c>
      <c r="C27" s="45" t="s">
        <v>109</v>
      </c>
    </row>
    <row r="28" spans="1:3" x14ac:dyDescent="0.3">
      <c r="A28" s="3">
        <f t="shared" si="0"/>
        <v>21</v>
      </c>
      <c r="B28" s="38" t="s">
        <v>110</v>
      </c>
      <c r="C28" s="45" t="s">
        <v>111</v>
      </c>
    </row>
    <row r="29" spans="1:3" x14ac:dyDescent="0.3">
      <c r="A29" s="3">
        <f t="shared" si="0"/>
        <v>22</v>
      </c>
      <c r="B29" s="38" t="s">
        <v>112</v>
      </c>
      <c r="C29" s="45" t="s">
        <v>113</v>
      </c>
    </row>
    <row r="30" spans="1:3" x14ac:dyDescent="0.3">
      <c r="A30" s="3">
        <f t="shared" si="0"/>
        <v>23</v>
      </c>
      <c r="B30" s="38" t="s">
        <v>114</v>
      </c>
      <c r="C30" s="45" t="s">
        <v>115</v>
      </c>
    </row>
    <row r="31" spans="1:3" x14ac:dyDescent="0.3">
      <c r="A31" s="3">
        <f t="shared" si="0"/>
        <v>24</v>
      </c>
      <c r="B31" s="38" t="s">
        <v>116</v>
      </c>
      <c r="C31" s="45" t="s">
        <v>117</v>
      </c>
    </row>
    <row r="32" spans="1:3" x14ac:dyDescent="0.3">
      <c r="A32" s="3">
        <f t="shared" si="0"/>
        <v>25</v>
      </c>
      <c r="B32" s="38" t="s">
        <v>118</v>
      </c>
      <c r="C32" s="45" t="s">
        <v>119</v>
      </c>
    </row>
    <row r="33" spans="1:3" x14ac:dyDescent="0.3">
      <c r="A33" s="3">
        <f t="shared" si="0"/>
        <v>26</v>
      </c>
      <c r="B33" s="38" t="s">
        <v>120</v>
      </c>
      <c r="C33" s="45" t="s">
        <v>121</v>
      </c>
    </row>
    <row r="34" spans="1:3" x14ac:dyDescent="0.3">
      <c r="A34" s="3">
        <f t="shared" si="0"/>
        <v>27</v>
      </c>
      <c r="B34" s="38" t="s">
        <v>122</v>
      </c>
      <c r="C34" s="45" t="s">
        <v>123</v>
      </c>
    </row>
    <row r="35" spans="1:3" x14ac:dyDescent="0.3">
      <c r="A35" s="3">
        <f t="shared" si="0"/>
        <v>28</v>
      </c>
      <c r="B35" s="38" t="s">
        <v>124</v>
      </c>
      <c r="C35" s="45" t="s">
        <v>125</v>
      </c>
    </row>
    <row r="36" spans="1:3" x14ac:dyDescent="0.3">
      <c r="A36" s="3">
        <f t="shared" si="0"/>
        <v>29</v>
      </c>
      <c r="B36" s="38" t="s">
        <v>126</v>
      </c>
      <c r="C36" s="45" t="s">
        <v>127</v>
      </c>
    </row>
    <row r="37" spans="1:3" x14ac:dyDescent="0.3">
      <c r="A37" s="3">
        <f t="shared" si="0"/>
        <v>30</v>
      </c>
      <c r="B37" s="38" t="s">
        <v>128</v>
      </c>
      <c r="C37" s="45" t="s">
        <v>129</v>
      </c>
    </row>
    <row r="38" spans="1:3" x14ac:dyDescent="0.3">
      <c r="A38" s="3">
        <f t="shared" ref="A38:A44" si="1">A37+1</f>
        <v>31</v>
      </c>
      <c r="B38" s="38" t="s">
        <v>130</v>
      </c>
      <c r="C38" s="45" t="s">
        <v>131</v>
      </c>
    </row>
    <row r="39" spans="1:3" x14ac:dyDescent="0.3">
      <c r="A39" s="3">
        <f t="shared" si="1"/>
        <v>32</v>
      </c>
      <c r="B39" s="38" t="s">
        <v>132</v>
      </c>
      <c r="C39" s="45" t="s">
        <v>133</v>
      </c>
    </row>
    <row r="40" spans="1:3" x14ac:dyDescent="0.3">
      <c r="A40" s="3">
        <f t="shared" si="1"/>
        <v>33</v>
      </c>
      <c r="B40" s="38" t="s">
        <v>134</v>
      </c>
      <c r="C40" s="45" t="s">
        <v>135</v>
      </c>
    </row>
    <row r="41" spans="1:3" x14ac:dyDescent="0.3">
      <c r="A41" s="3">
        <f t="shared" si="1"/>
        <v>34</v>
      </c>
      <c r="B41" s="38" t="s">
        <v>136</v>
      </c>
      <c r="C41" s="45" t="s">
        <v>137</v>
      </c>
    </row>
    <row r="42" spans="1:3" x14ac:dyDescent="0.3">
      <c r="A42" s="3">
        <f t="shared" si="1"/>
        <v>35</v>
      </c>
      <c r="B42" s="38" t="s">
        <v>138</v>
      </c>
      <c r="C42" s="45" t="s">
        <v>139</v>
      </c>
    </row>
    <row r="43" spans="1:3" x14ac:dyDescent="0.3">
      <c r="A43" s="3">
        <f t="shared" si="1"/>
        <v>36</v>
      </c>
      <c r="B43" s="38" t="s">
        <v>140</v>
      </c>
      <c r="C43" s="45" t="s">
        <v>141</v>
      </c>
    </row>
    <row r="44" spans="1:3" x14ac:dyDescent="0.3">
      <c r="A44" s="3">
        <f t="shared" si="1"/>
        <v>37</v>
      </c>
      <c r="B44" s="38" t="s">
        <v>142</v>
      </c>
      <c r="C44" s="45" t="s">
        <v>143</v>
      </c>
    </row>
    <row r="45" spans="1:3" x14ac:dyDescent="0.3">
      <c r="A45" s="3">
        <f t="shared" ref="A45:A46" si="2">A44+1</f>
        <v>38</v>
      </c>
      <c r="B45" s="38" t="s">
        <v>144</v>
      </c>
      <c r="C45" s="45" t="s">
        <v>145</v>
      </c>
    </row>
    <row r="46" spans="1:3" x14ac:dyDescent="0.3">
      <c r="A46" s="3">
        <f t="shared" si="2"/>
        <v>39</v>
      </c>
      <c r="B46" s="38" t="s">
        <v>146</v>
      </c>
      <c r="C46" s="45" t="s">
        <v>147</v>
      </c>
    </row>
    <row r="47" spans="1:3" x14ac:dyDescent="0.3">
      <c r="A47" s="3">
        <f t="shared" ref="A47" si="3">A46+1</f>
        <v>40</v>
      </c>
      <c r="B47" s="38" t="s">
        <v>67</v>
      </c>
      <c r="C47" s="45" t="s">
        <v>148</v>
      </c>
    </row>
  </sheetData>
  <mergeCells count="1">
    <mergeCell ref="A2:D2"/>
  </mergeCells>
  <phoneticPr fontId="2" type="noConversion"/>
  <dataValidations disablePrompts="1" count="1">
    <dataValidation type="list" allowBlank="1" showInputMessage="1" showErrorMessage="1" sqref="B5" xr:uid="{51C9A83B-1D7D-421C-98C0-D27C812790F2}">
      <formula1>$B$8:$B$48</formula1>
    </dataValidation>
  </dataValidations>
  <pageMargins left="0.25" right="0.25" top="0.75" bottom="0.75" header="0.3" footer="0.3"/>
  <pageSetup paperSize="3" scale="94" orientation="landscape" r:id="rId1"/>
  <headerFooter>
    <oddHeader>&amp;L&amp;"-,Bold Italic"&amp;12&amp;K000000PGE Clean Energy Plan and Integrated Resource Plan 2023&amp;C&amp;"-,Bold"&amp;12Portfolios&amp;R&amp;"-,Bold Italic"&amp;12CEP Data Template</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F77F9-CBD2-4B9F-A9A8-4066256986C1}">
  <sheetPr codeName="Sheet3">
    <tabColor theme="2" tint="-9.9978637043366805E-2"/>
  </sheetPr>
  <dimension ref="A1:DN1005"/>
  <sheetViews>
    <sheetView zoomScaleNormal="100" zoomScaleSheetLayoutView="25" workbookViewId="0">
      <selection activeCell="A15" sqref="A15"/>
    </sheetView>
  </sheetViews>
  <sheetFormatPr defaultColWidth="9.33203125" defaultRowHeight="14.4" x14ac:dyDescent="0.3"/>
  <cols>
    <col min="1" max="1" width="9.33203125" style="3"/>
    <col min="2" max="3" width="28.5546875" style="3" customWidth="1"/>
    <col min="4" max="4" width="19.6640625" style="3" bestFit="1" customWidth="1"/>
    <col min="5" max="5" width="21" style="3" bestFit="1" customWidth="1"/>
    <col min="6" max="6" width="21" style="3" customWidth="1"/>
    <col min="7" max="7" width="21" style="3" bestFit="1" customWidth="1"/>
    <col min="8" max="9" width="21" style="91" bestFit="1" customWidth="1"/>
    <col min="10" max="10" width="20.6640625" style="3" bestFit="1" customWidth="1"/>
    <col min="11" max="11" width="20.6640625" style="3" customWidth="1"/>
    <col min="12" max="12" width="20.6640625" style="3" bestFit="1" customWidth="1"/>
    <col min="13" max="13" width="20.44140625" style="3" bestFit="1" customWidth="1"/>
    <col min="14" max="14" width="19.6640625" style="3" bestFit="1" customWidth="1"/>
    <col min="15" max="15" width="9.33203125" style="3"/>
    <col min="16" max="16384" width="9.33203125" style="1"/>
  </cols>
  <sheetData>
    <row r="1" spans="1:15" s="3" customFormat="1" ht="80.400000000000006" customHeight="1" x14ac:dyDescent="0.3">
      <c r="A1" s="2" t="s">
        <v>59</v>
      </c>
      <c r="E1" s="79" t="s">
        <v>332</v>
      </c>
      <c r="H1" s="102" t="s">
        <v>331</v>
      </c>
      <c r="I1" s="104" t="s">
        <v>333</v>
      </c>
    </row>
    <row r="2" spans="1:15" s="3" customFormat="1" x14ac:dyDescent="0.3">
      <c r="A2" s="3" t="s">
        <v>150</v>
      </c>
      <c r="H2" s="103"/>
      <c r="I2" s="105"/>
    </row>
    <row r="3" spans="1:15" s="3" customFormat="1" ht="29.25" customHeight="1" x14ac:dyDescent="0.3">
      <c r="A3" s="3" t="s">
        <v>151</v>
      </c>
      <c r="H3" s="103"/>
      <c r="I3" s="105"/>
    </row>
    <row r="4" spans="1:15" x14ac:dyDescent="0.3">
      <c r="A4" s="1"/>
      <c r="B4" s="1"/>
      <c r="C4" s="1"/>
      <c r="D4" s="1"/>
      <c r="E4" s="1"/>
      <c r="F4" s="1"/>
      <c r="G4" s="1"/>
      <c r="H4" s="81"/>
      <c r="I4" s="81" t="s">
        <v>149</v>
      </c>
      <c r="J4" s="1"/>
      <c r="K4" s="1"/>
      <c r="L4" s="1"/>
      <c r="M4" s="1"/>
      <c r="N4" s="1"/>
      <c r="O4" s="1"/>
    </row>
    <row r="5" spans="1:15" x14ac:dyDescent="0.3">
      <c r="A5" s="26">
        <v>40</v>
      </c>
      <c r="B5" s="47" t="str">
        <f ca="1">OFFSET(Portfolios!$B$7,A5,0)</f>
        <v>Portfolio40</v>
      </c>
      <c r="C5" s="47" t="str">
        <f ca="1">VLOOKUP(B5,Portfolios!$B$8:$D$47,2,FALSE)</f>
        <v>Preferred</v>
      </c>
      <c r="H5" s="82"/>
      <c r="I5" s="82" t="s">
        <v>149</v>
      </c>
    </row>
    <row r="6" spans="1:15" x14ac:dyDescent="0.3">
      <c r="B6" s="3" t="s">
        <v>152</v>
      </c>
      <c r="C6" s="3" t="s">
        <v>152</v>
      </c>
      <c r="D6" s="3" t="s">
        <v>153</v>
      </c>
      <c r="E6" t="s">
        <v>154</v>
      </c>
      <c r="F6" s="3" t="s">
        <v>153</v>
      </c>
      <c r="G6" s="3" t="s">
        <v>154</v>
      </c>
      <c r="H6" s="83" t="s">
        <v>155</v>
      </c>
      <c r="I6" s="83" t="s">
        <v>156</v>
      </c>
      <c r="J6" s="42" t="s">
        <v>157</v>
      </c>
      <c r="K6" s="11" t="s">
        <v>158</v>
      </c>
      <c r="L6" s="26"/>
      <c r="M6" s="101" t="s">
        <v>159</v>
      </c>
      <c r="O6" s="16"/>
    </row>
    <row r="7" spans="1:15" ht="17.7" customHeight="1" x14ac:dyDescent="0.3">
      <c r="A7" s="2" t="s">
        <v>160</v>
      </c>
      <c r="B7" s="3" t="s">
        <v>161</v>
      </c>
      <c r="C7" s="3" t="s">
        <v>162</v>
      </c>
      <c r="D7" s="3" t="s">
        <v>161</v>
      </c>
      <c r="E7" s="3" t="s">
        <v>161</v>
      </c>
      <c r="F7" s="3" t="s">
        <v>162</v>
      </c>
      <c r="G7" s="3" t="s">
        <v>162</v>
      </c>
      <c r="H7" s="82"/>
      <c r="I7" s="82"/>
      <c r="J7" s="3" t="s">
        <v>161</v>
      </c>
      <c r="K7" s="3" t="s">
        <v>162</v>
      </c>
      <c r="L7" s="3" t="s">
        <v>163</v>
      </c>
      <c r="M7" s="101"/>
      <c r="N7" s="3" t="s">
        <v>164</v>
      </c>
      <c r="O7" s="21"/>
    </row>
    <row r="8" spans="1:15" x14ac:dyDescent="0.3">
      <c r="A8" s="3">
        <v>2023</v>
      </c>
      <c r="B8" s="36" t="s">
        <v>165</v>
      </c>
      <c r="C8" s="36">
        <v>85.489954347818653</v>
      </c>
      <c r="D8" s="37" t="s">
        <v>165</v>
      </c>
      <c r="E8" s="37" t="s">
        <v>165</v>
      </c>
      <c r="F8" s="37" t="s">
        <v>165</v>
      </c>
      <c r="G8" s="37" t="s">
        <v>165</v>
      </c>
      <c r="H8" s="84" t="s">
        <v>165</v>
      </c>
      <c r="I8" s="84" t="s">
        <v>165</v>
      </c>
      <c r="J8" s="37" t="s">
        <v>165</v>
      </c>
      <c r="K8" s="37" t="s">
        <v>165</v>
      </c>
      <c r="L8" s="36" t="s">
        <v>165</v>
      </c>
      <c r="M8" s="36" t="s">
        <v>165</v>
      </c>
      <c r="N8" s="37" t="s">
        <v>165</v>
      </c>
      <c r="O8" s="37"/>
    </row>
    <row r="9" spans="1:15" x14ac:dyDescent="0.3">
      <c r="A9" s="3">
        <f>A8+1</f>
        <v>2024</v>
      </c>
      <c r="B9" s="35">
        <v>138.6</v>
      </c>
      <c r="C9" s="35">
        <v>112.46754069217755</v>
      </c>
      <c r="D9" s="35">
        <v>0</v>
      </c>
      <c r="E9" s="36">
        <v>0</v>
      </c>
      <c r="F9" s="37" t="s">
        <v>165</v>
      </c>
      <c r="G9" s="37" t="s">
        <v>165</v>
      </c>
      <c r="H9" s="85">
        <v>30</v>
      </c>
      <c r="I9" s="85">
        <v>133</v>
      </c>
      <c r="J9" s="35">
        <v>0</v>
      </c>
      <c r="K9" s="37" t="s">
        <v>165</v>
      </c>
      <c r="L9" s="36" t="s">
        <v>165</v>
      </c>
      <c r="M9" s="35">
        <v>0</v>
      </c>
      <c r="N9" s="37" t="s">
        <v>165</v>
      </c>
      <c r="O9" s="38"/>
    </row>
    <row r="10" spans="1:15" x14ac:dyDescent="0.3">
      <c r="A10" s="3">
        <f t="shared" ref="A10:A28" si="0">A9+1</f>
        <v>2025</v>
      </c>
      <c r="B10" s="35">
        <v>250.21499999999997</v>
      </c>
      <c r="C10" s="35">
        <v>113.20977148356157</v>
      </c>
      <c r="D10" s="35">
        <v>400</v>
      </c>
      <c r="E10" s="36">
        <v>1600</v>
      </c>
      <c r="F10" s="37" t="s">
        <v>165</v>
      </c>
      <c r="G10" s="37" t="s">
        <v>165</v>
      </c>
      <c r="H10" s="85">
        <v>60</v>
      </c>
      <c r="I10" s="85">
        <v>162</v>
      </c>
      <c r="J10" s="35">
        <v>0</v>
      </c>
      <c r="K10" s="37" t="s">
        <v>165</v>
      </c>
      <c r="L10" s="36" t="s">
        <v>165</v>
      </c>
      <c r="M10" s="35">
        <v>0</v>
      </c>
      <c r="N10" s="37" t="s">
        <v>165</v>
      </c>
      <c r="O10" s="38"/>
    </row>
    <row r="11" spans="1:15" x14ac:dyDescent="0.3">
      <c r="A11" s="3">
        <f t="shared" si="0"/>
        <v>2026</v>
      </c>
      <c r="B11" s="35">
        <v>441.15</v>
      </c>
      <c r="C11" s="35">
        <v>114.47310072614376</v>
      </c>
      <c r="D11" s="35">
        <v>632.39</v>
      </c>
      <c r="E11" s="35">
        <v>2529.56</v>
      </c>
      <c r="F11" s="37" t="s">
        <v>165</v>
      </c>
      <c r="G11" s="37" t="s">
        <v>165</v>
      </c>
      <c r="H11" s="86">
        <v>90</v>
      </c>
      <c r="I11" s="86">
        <v>183</v>
      </c>
      <c r="J11" s="35">
        <v>12.549999999999999</v>
      </c>
      <c r="K11" s="37" t="s">
        <v>165</v>
      </c>
      <c r="L11" s="36" t="s">
        <v>165</v>
      </c>
      <c r="M11" s="35">
        <v>44.07</v>
      </c>
      <c r="N11" s="37" t="s">
        <v>165</v>
      </c>
      <c r="O11" s="38"/>
    </row>
    <row r="12" spans="1:15" x14ac:dyDescent="0.3">
      <c r="A12" s="3">
        <f t="shared" si="0"/>
        <v>2027</v>
      </c>
      <c r="B12" s="35">
        <v>614.63</v>
      </c>
      <c r="C12" s="35">
        <v>115.73906072251305</v>
      </c>
      <c r="D12" s="35">
        <v>632.39</v>
      </c>
      <c r="E12" s="35">
        <v>2529.56</v>
      </c>
      <c r="F12" s="37" t="s">
        <v>165</v>
      </c>
      <c r="G12" s="37" t="s">
        <v>165</v>
      </c>
      <c r="H12" s="86">
        <v>120</v>
      </c>
      <c r="I12" s="86">
        <v>199</v>
      </c>
      <c r="J12" s="35">
        <v>16.010000000000002</v>
      </c>
      <c r="K12" s="37" t="s">
        <v>165</v>
      </c>
      <c r="L12" s="36" t="s">
        <v>165</v>
      </c>
      <c r="M12" s="35">
        <v>444.08</v>
      </c>
      <c r="N12" s="37" t="s">
        <v>165</v>
      </c>
      <c r="O12" s="38"/>
    </row>
    <row r="13" spans="1:15" x14ac:dyDescent="0.3">
      <c r="A13" s="3">
        <f t="shared" si="0"/>
        <v>2028</v>
      </c>
      <c r="B13" s="35">
        <v>736</v>
      </c>
      <c r="C13" s="35">
        <v>116.88938767031144</v>
      </c>
      <c r="D13" s="35">
        <v>632.39</v>
      </c>
      <c r="E13" s="35">
        <v>2529.56</v>
      </c>
      <c r="F13" s="37" t="s">
        <v>165</v>
      </c>
      <c r="G13" s="37" t="s">
        <v>165</v>
      </c>
      <c r="H13" s="86">
        <v>150</v>
      </c>
      <c r="I13" s="86">
        <v>211</v>
      </c>
      <c r="J13" s="35">
        <v>21.57</v>
      </c>
      <c r="K13" s="37" t="s">
        <v>165</v>
      </c>
      <c r="L13" s="36" t="s">
        <v>165</v>
      </c>
      <c r="M13" s="35">
        <v>444.08</v>
      </c>
      <c r="N13" s="37" t="s">
        <v>165</v>
      </c>
      <c r="O13" s="38"/>
    </row>
    <row r="14" spans="1:15" x14ac:dyDescent="0.3">
      <c r="A14" s="3">
        <f t="shared" si="0"/>
        <v>2029</v>
      </c>
      <c r="B14" s="35">
        <v>983.72</v>
      </c>
      <c r="C14" s="35">
        <v>118.27882042730599</v>
      </c>
      <c r="D14" s="35">
        <v>632.39</v>
      </c>
      <c r="E14" s="35">
        <v>2529.56</v>
      </c>
      <c r="F14" s="37" t="s">
        <v>165</v>
      </c>
      <c r="G14" s="37" t="s">
        <v>165</v>
      </c>
      <c r="H14" s="86">
        <v>183</v>
      </c>
      <c r="I14" s="86">
        <v>218</v>
      </c>
      <c r="J14" s="35">
        <v>26.759999999999998</v>
      </c>
      <c r="K14" s="37" t="s">
        <v>165</v>
      </c>
      <c r="L14" s="36" t="s">
        <v>165</v>
      </c>
      <c r="M14" s="35">
        <v>444.08</v>
      </c>
      <c r="N14" s="37" t="s">
        <v>165</v>
      </c>
      <c r="O14" s="38"/>
    </row>
    <row r="15" spans="1:15" x14ac:dyDescent="0.3">
      <c r="A15" s="3">
        <f t="shared" si="0"/>
        <v>2030</v>
      </c>
      <c r="B15" s="35">
        <v>1127.8</v>
      </c>
      <c r="C15" s="35">
        <v>119.55259402516945</v>
      </c>
      <c r="D15" s="35">
        <v>632.39</v>
      </c>
      <c r="E15" s="35">
        <v>2529.56</v>
      </c>
      <c r="F15" s="37" t="s">
        <v>165</v>
      </c>
      <c r="G15" s="37" t="s">
        <v>165</v>
      </c>
      <c r="H15" s="86">
        <v>216</v>
      </c>
      <c r="I15" s="86">
        <v>228</v>
      </c>
      <c r="J15" s="35">
        <v>30.78</v>
      </c>
      <c r="K15" s="37" t="s">
        <v>165</v>
      </c>
      <c r="L15" s="36" t="s">
        <v>165</v>
      </c>
      <c r="M15" s="35">
        <v>654.64</v>
      </c>
      <c r="N15" s="37" t="s">
        <v>165</v>
      </c>
      <c r="O15" s="38"/>
    </row>
    <row r="16" spans="1:15" x14ac:dyDescent="0.3">
      <c r="A16" s="3">
        <f t="shared" si="0"/>
        <v>2031</v>
      </c>
      <c r="B16" s="35">
        <v>1221.3049999999998</v>
      </c>
      <c r="C16" s="35">
        <v>119.0394661550436</v>
      </c>
      <c r="D16" s="35">
        <v>632.39</v>
      </c>
      <c r="E16" s="35">
        <v>2529.56</v>
      </c>
      <c r="F16" s="37" t="s">
        <v>165</v>
      </c>
      <c r="G16" s="37" t="s">
        <v>165</v>
      </c>
      <c r="H16" s="86">
        <v>251</v>
      </c>
      <c r="I16" s="86">
        <v>242</v>
      </c>
      <c r="J16" s="35">
        <v>30.79</v>
      </c>
      <c r="K16" s="37" t="s">
        <v>165</v>
      </c>
      <c r="L16" s="36" t="s">
        <v>165</v>
      </c>
      <c r="M16" s="35">
        <v>947.67000000000007</v>
      </c>
      <c r="N16" s="37" t="s">
        <v>165</v>
      </c>
      <c r="O16" s="38"/>
    </row>
    <row r="17" spans="1:15" x14ac:dyDescent="0.3">
      <c r="A17" s="3">
        <f t="shared" si="0"/>
        <v>2032</v>
      </c>
      <c r="B17" s="35">
        <v>1331.4749999999999</v>
      </c>
      <c r="C17" s="35">
        <v>118.41300061010524</v>
      </c>
      <c r="D17" s="35">
        <v>632.39</v>
      </c>
      <c r="E17" s="35">
        <v>2529.56</v>
      </c>
      <c r="F17" s="37" t="s">
        <v>165</v>
      </c>
      <c r="G17" s="37" t="s">
        <v>165</v>
      </c>
      <c r="H17" s="86">
        <v>285</v>
      </c>
      <c r="I17" s="86">
        <v>252</v>
      </c>
      <c r="J17" s="35">
        <v>30.8</v>
      </c>
      <c r="K17" s="37" t="s">
        <v>165</v>
      </c>
      <c r="L17" s="36" t="s">
        <v>165</v>
      </c>
      <c r="M17" s="35">
        <v>1200.03</v>
      </c>
      <c r="N17" s="37" t="s">
        <v>165</v>
      </c>
      <c r="O17" s="38"/>
    </row>
    <row r="18" spans="1:15" x14ac:dyDescent="0.3">
      <c r="A18" s="3">
        <f t="shared" si="0"/>
        <v>2033</v>
      </c>
      <c r="B18" s="35">
        <v>1440.2049999999997</v>
      </c>
      <c r="C18" s="35">
        <v>118.02089450464705</v>
      </c>
      <c r="D18" s="35">
        <v>632.39</v>
      </c>
      <c r="E18" s="35">
        <v>2529.56</v>
      </c>
      <c r="F18" s="37" t="s">
        <v>165</v>
      </c>
      <c r="G18" s="37" t="s">
        <v>165</v>
      </c>
      <c r="H18" s="86">
        <v>317</v>
      </c>
      <c r="I18" s="86">
        <v>261</v>
      </c>
      <c r="J18" s="35">
        <v>30.8</v>
      </c>
      <c r="K18" s="37" t="s">
        <v>165</v>
      </c>
      <c r="L18" s="36" t="s">
        <v>165</v>
      </c>
      <c r="M18" s="35">
        <v>1200.03</v>
      </c>
      <c r="N18" s="37" t="s">
        <v>165</v>
      </c>
      <c r="O18" s="38"/>
    </row>
    <row r="19" spans="1:15" x14ac:dyDescent="0.3">
      <c r="A19" s="3">
        <f t="shared" si="0"/>
        <v>2034</v>
      </c>
      <c r="B19" s="35">
        <v>1548.2749999999996</v>
      </c>
      <c r="C19" s="35">
        <v>117.51542513212381</v>
      </c>
      <c r="D19" s="35">
        <v>632.39</v>
      </c>
      <c r="E19" s="35">
        <v>2529.56</v>
      </c>
      <c r="F19" s="37" t="s">
        <v>165</v>
      </c>
      <c r="G19" s="37" t="s">
        <v>165</v>
      </c>
      <c r="H19" s="86">
        <v>348</v>
      </c>
      <c r="I19" s="86">
        <v>270</v>
      </c>
      <c r="J19" s="35">
        <v>30.8</v>
      </c>
      <c r="K19" s="37" t="s">
        <v>165</v>
      </c>
      <c r="L19" s="36" t="s">
        <v>165</v>
      </c>
      <c r="M19" s="35">
        <v>1200.03</v>
      </c>
      <c r="N19" s="37" t="s">
        <v>165</v>
      </c>
      <c r="O19" s="38"/>
    </row>
    <row r="20" spans="1:15" x14ac:dyDescent="0.3">
      <c r="A20" s="3">
        <f t="shared" si="0"/>
        <v>2035</v>
      </c>
      <c r="B20" s="35">
        <v>1669.3149999999998</v>
      </c>
      <c r="C20" s="35">
        <v>117.01248310646319</v>
      </c>
      <c r="D20" s="35">
        <v>732.4</v>
      </c>
      <c r="E20" s="35">
        <v>2929.6</v>
      </c>
      <c r="F20" s="37" t="s">
        <v>165</v>
      </c>
      <c r="G20" s="37" t="s">
        <v>165</v>
      </c>
      <c r="H20" s="86">
        <v>377</v>
      </c>
      <c r="I20" s="86">
        <v>272</v>
      </c>
      <c r="J20" s="35">
        <v>30.8</v>
      </c>
      <c r="K20" s="37" t="s">
        <v>165</v>
      </c>
      <c r="L20" s="36" t="s">
        <v>165</v>
      </c>
      <c r="M20" s="35">
        <v>1200.03</v>
      </c>
      <c r="N20" s="37" t="s">
        <v>165</v>
      </c>
      <c r="O20" s="38"/>
    </row>
    <row r="21" spans="1:15" x14ac:dyDescent="0.3">
      <c r="A21" s="3">
        <f t="shared" si="0"/>
        <v>2036</v>
      </c>
      <c r="B21" s="35">
        <v>1827.2549999999999</v>
      </c>
      <c r="C21" s="35">
        <v>116.39845321543309</v>
      </c>
      <c r="D21" s="35">
        <v>799.97</v>
      </c>
      <c r="E21" s="35">
        <v>3199.88</v>
      </c>
      <c r="F21" s="37" t="s">
        <v>165</v>
      </c>
      <c r="G21" s="37" t="s">
        <v>165</v>
      </c>
      <c r="H21" s="86">
        <v>404</v>
      </c>
      <c r="I21" s="86">
        <v>287</v>
      </c>
      <c r="J21" s="35">
        <v>30.8</v>
      </c>
      <c r="K21" s="37" t="s">
        <v>165</v>
      </c>
      <c r="L21" s="36" t="s">
        <v>165</v>
      </c>
      <c r="M21" s="35">
        <v>1200.03</v>
      </c>
      <c r="N21" s="37" t="s">
        <v>165</v>
      </c>
      <c r="O21" s="38"/>
    </row>
    <row r="22" spans="1:15" x14ac:dyDescent="0.3">
      <c r="A22" s="3">
        <f t="shared" si="0"/>
        <v>2037</v>
      </c>
      <c r="B22" s="35">
        <v>2006.3749999999998</v>
      </c>
      <c r="C22" s="35">
        <v>67.74752039704336</v>
      </c>
      <c r="D22" s="35">
        <v>899.98</v>
      </c>
      <c r="E22" s="35">
        <v>3599.92</v>
      </c>
      <c r="F22" s="37" t="s">
        <v>165</v>
      </c>
      <c r="G22" s="37" t="s">
        <v>165</v>
      </c>
      <c r="H22" s="86">
        <v>429</v>
      </c>
      <c r="I22" s="86">
        <v>296</v>
      </c>
      <c r="J22" s="35">
        <v>30.8</v>
      </c>
      <c r="K22" s="37" t="s">
        <v>165</v>
      </c>
      <c r="L22" s="36" t="s">
        <v>165</v>
      </c>
      <c r="M22" s="35">
        <v>1200.03</v>
      </c>
      <c r="N22" s="37" t="s">
        <v>165</v>
      </c>
      <c r="O22" s="38"/>
    </row>
    <row r="23" spans="1:15" x14ac:dyDescent="0.3">
      <c r="A23" s="3">
        <f t="shared" si="0"/>
        <v>2038</v>
      </c>
      <c r="B23" s="35">
        <v>2196.375</v>
      </c>
      <c r="C23" s="35">
        <v>41.471463165077267</v>
      </c>
      <c r="D23" s="35">
        <v>999.99</v>
      </c>
      <c r="E23" s="35">
        <v>3999.96</v>
      </c>
      <c r="F23" s="37" t="s">
        <v>165</v>
      </c>
      <c r="G23" s="37" t="s">
        <v>165</v>
      </c>
      <c r="H23" s="86">
        <v>452</v>
      </c>
      <c r="I23" s="86">
        <v>303</v>
      </c>
      <c r="J23" s="35">
        <v>30.8</v>
      </c>
      <c r="K23" s="37" t="s">
        <v>165</v>
      </c>
      <c r="L23" s="36" t="s">
        <v>165</v>
      </c>
      <c r="M23" s="35">
        <v>1200.03</v>
      </c>
      <c r="N23" s="37" t="s">
        <v>165</v>
      </c>
      <c r="O23" s="38"/>
    </row>
    <row r="24" spans="1:15" x14ac:dyDescent="0.3">
      <c r="A24" s="3">
        <f t="shared" si="0"/>
        <v>2039</v>
      </c>
      <c r="B24" s="35">
        <v>2344.9249999999993</v>
      </c>
      <c r="C24" s="35">
        <v>16.927020000000002</v>
      </c>
      <c r="D24" s="35">
        <v>1100</v>
      </c>
      <c r="E24" s="35">
        <v>4400</v>
      </c>
      <c r="F24" s="37" t="s">
        <v>165</v>
      </c>
      <c r="G24" s="37" t="s">
        <v>165</v>
      </c>
      <c r="H24" s="86">
        <v>471</v>
      </c>
      <c r="I24" s="86">
        <v>310</v>
      </c>
      <c r="J24" s="35">
        <v>30.8</v>
      </c>
      <c r="K24" s="37" t="s">
        <v>165</v>
      </c>
      <c r="L24" s="36" t="s">
        <v>165</v>
      </c>
      <c r="M24" s="35">
        <v>1200.03</v>
      </c>
      <c r="N24" s="37" t="s">
        <v>165</v>
      </c>
      <c r="O24" s="38"/>
    </row>
    <row r="25" spans="1:15" x14ac:dyDescent="0.3">
      <c r="A25" s="3">
        <f t="shared" si="0"/>
        <v>2040</v>
      </c>
      <c r="B25" s="35">
        <v>2464.9849999999997</v>
      </c>
      <c r="C25" s="35">
        <v>16.927020000000002</v>
      </c>
      <c r="D25" s="35">
        <v>1200.01</v>
      </c>
      <c r="E25" s="35">
        <v>4800.04</v>
      </c>
      <c r="F25" s="37" t="s">
        <v>165</v>
      </c>
      <c r="G25" s="37" t="s">
        <v>165</v>
      </c>
      <c r="H25" s="86">
        <v>487</v>
      </c>
      <c r="I25" s="86">
        <v>306</v>
      </c>
      <c r="J25" s="35">
        <v>30.8</v>
      </c>
      <c r="K25" s="37" t="s">
        <v>165</v>
      </c>
      <c r="L25" s="36" t="s">
        <v>165</v>
      </c>
      <c r="M25" s="35">
        <v>1200.03</v>
      </c>
      <c r="N25" s="37" t="s">
        <v>165</v>
      </c>
      <c r="O25" s="38"/>
    </row>
    <row r="26" spans="1:15" x14ac:dyDescent="0.3">
      <c r="A26" s="3">
        <f t="shared" si="0"/>
        <v>2041</v>
      </c>
      <c r="B26" s="35">
        <v>2623.6349999999998</v>
      </c>
      <c r="C26" s="35">
        <v>16.927020000000002</v>
      </c>
      <c r="D26" s="35">
        <v>1200.01</v>
      </c>
      <c r="E26" s="35">
        <v>4800.04</v>
      </c>
      <c r="F26" s="37" t="s">
        <v>165</v>
      </c>
      <c r="G26" s="37" t="s">
        <v>165</v>
      </c>
      <c r="H26" s="86">
        <v>503</v>
      </c>
      <c r="I26" s="86">
        <v>314</v>
      </c>
      <c r="J26" s="35">
        <v>30.8</v>
      </c>
      <c r="K26" s="37" t="s">
        <v>165</v>
      </c>
      <c r="L26" s="36" t="s">
        <v>165</v>
      </c>
      <c r="M26" s="35">
        <v>1200.03</v>
      </c>
      <c r="N26" s="37" t="s">
        <v>165</v>
      </c>
      <c r="O26" s="38"/>
    </row>
    <row r="27" spans="1:15" x14ac:dyDescent="0.3">
      <c r="A27" s="3">
        <f t="shared" si="0"/>
        <v>2042</v>
      </c>
      <c r="B27" s="35">
        <v>2673.9849999999992</v>
      </c>
      <c r="C27" s="35">
        <v>16.927020000000002</v>
      </c>
      <c r="D27" s="35">
        <v>1200.01</v>
      </c>
      <c r="E27" s="35">
        <v>4800.04</v>
      </c>
      <c r="F27" s="37" t="s">
        <v>165</v>
      </c>
      <c r="G27" s="37" t="s">
        <v>165</v>
      </c>
      <c r="H27" s="86">
        <v>514</v>
      </c>
      <c r="I27" s="86">
        <v>330</v>
      </c>
      <c r="J27" s="35">
        <v>30.8</v>
      </c>
      <c r="K27" s="37" t="s">
        <v>165</v>
      </c>
      <c r="L27" s="36" t="s">
        <v>165</v>
      </c>
      <c r="M27" s="35">
        <v>1200.03</v>
      </c>
      <c r="N27" s="37" t="s">
        <v>165</v>
      </c>
      <c r="O27" s="38"/>
    </row>
    <row r="28" spans="1:15" customFormat="1" x14ac:dyDescent="0.3">
      <c r="A28" s="3">
        <f t="shared" si="0"/>
        <v>2043</v>
      </c>
      <c r="B28" s="35">
        <v>2759.1349999999998</v>
      </c>
      <c r="C28" s="35">
        <v>16.927020000000002</v>
      </c>
      <c r="D28" s="35">
        <v>1200.01</v>
      </c>
      <c r="E28" s="35">
        <v>4800.04</v>
      </c>
      <c r="F28" s="37" t="s">
        <v>165</v>
      </c>
      <c r="G28" s="37" t="s">
        <v>165</v>
      </c>
      <c r="H28" s="86">
        <v>523</v>
      </c>
      <c r="I28" s="86">
        <v>336</v>
      </c>
      <c r="J28" s="35">
        <v>30.8</v>
      </c>
      <c r="K28" s="37" t="s">
        <v>165</v>
      </c>
      <c r="L28" s="36" t="s">
        <v>165</v>
      </c>
      <c r="M28" s="35">
        <v>1200.03</v>
      </c>
      <c r="N28" s="37" t="s">
        <v>165</v>
      </c>
      <c r="O28" s="38"/>
    </row>
    <row r="29" spans="1:15" s="18" customFormat="1" ht="60" x14ac:dyDescent="0.3">
      <c r="A29" s="19" t="s">
        <v>166</v>
      </c>
      <c r="B29" s="19" t="s">
        <v>167</v>
      </c>
      <c r="C29" s="19" t="s">
        <v>168</v>
      </c>
      <c r="D29" s="19" t="s">
        <v>169</v>
      </c>
      <c r="E29" s="19" t="s">
        <v>334</v>
      </c>
      <c r="F29" s="19" t="s">
        <v>165</v>
      </c>
      <c r="G29" s="19" t="s">
        <v>165</v>
      </c>
      <c r="H29" s="87" t="s">
        <v>170</v>
      </c>
      <c r="I29" s="87" t="s">
        <v>171</v>
      </c>
      <c r="J29" s="19" t="s">
        <v>172</v>
      </c>
      <c r="K29" s="19" t="s">
        <v>165</v>
      </c>
      <c r="L29" s="19" t="s">
        <v>165</v>
      </c>
      <c r="M29" s="19" t="s">
        <v>173</v>
      </c>
      <c r="N29" s="19" t="s">
        <v>165</v>
      </c>
      <c r="O29" s="19"/>
    </row>
    <row r="30" spans="1:15" customFormat="1" x14ac:dyDescent="0.3">
      <c r="H30" s="83"/>
      <c r="I30" s="83"/>
    </row>
    <row r="31" spans="1:15" x14ac:dyDescent="0.3">
      <c r="H31" s="82" t="s">
        <v>149</v>
      </c>
      <c r="I31" s="82" t="s">
        <v>149</v>
      </c>
    </row>
    <row r="32" spans="1:15" x14ac:dyDescent="0.3">
      <c r="A32" s="3">
        <v>1</v>
      </c>
      <c r="B32" s="47" t="str">
        <f ca="1">OFFSET(Portfolios!$B$7,A32,0)</f>
        <v>Portfolio1</v>
      </c>
      <c r="C32" s="47" t="str">
        <f ca="1">VLOOKUP(B32,Portfolios!$B$8:$D$47,2,FALSE)</f>
        <v>Linear decline</v>
      </c>
      <c r="H32" s="82" t="s">
        <v>149</v>
      </c>
      <c r="I32" s="82" t="s">
        <v>149</v>
      </c>
    </row>
    <row r="33" spans="1:15" x14ac:dyDescent="0.3">
      <c r="B33" s="3" t="s">
        <v>152</v>
      </c>
      <c r="C33" s="3" t="s">
        <v>152</v>
      </c>
      <c r="D33" s="3" t="s">
        <v>153</v>
      </c>
      <c r="E33" s="3" t="s">
        <v>154</v>
      </c>
      <c r="F33" s="3" t="s">
        <v>153</v>
      </c>
      <c r="G33" s="3" t="s">
        <v>154</v>
      </c>
      <c r="H33" s="82" t="s">
        <v>149</v>
      </c>
      <c r="I33" s="82" t="s">
        <v>149</v>
      </c>
      <c r="J33" s="42" t="s">
        <v>157</v>
      </c>
      <c r="K33" s="11" t="s">
        <v>158</v>
      </c>
      <c r="L33" s="26"/>
    </row>
    <row r="34" spans="1:15" x14ac:dyDescent="0.3">
      <c r="A34" s="3" t="s">
        <v>160</v>
      </c>
      <c r="B34" s="3" t="s">
        <v>161</v>
      </c>
      <c r="C34" s="3" t="s">
        <v>162</v>
      </c>
      <c r="D34" s="3" t="s">
        <v>161</v>
      </c>
      <c r="E34" s="3" t="s">
        <v>161</v>
      </c>
      <c r="F34" s="3" t="s">
        <v>162</v>
      </c>
      <c r="G34" s="3" t="s">
        <v>162</v>
      </c>
      <c r="H34" s="82" t="s">
        <v>155</v>
      </c>
      <c r="I34" s="82" t="s">
        <v>156</v>
      </c>
      <c r="J34" s="3" t="s">
        <v>161</v>
      </c>
      <c r="K34" s="3" t="s">
        <v>162</v>
      </c>
      <c r="L34" s="3" t="s">
        <v>163</v>
      </c>
      <c r="M34" s="3" t="s">
        <v>174</v>
      </c>
      <c r="N34" s="3" t="s">
        <v>164</v>
      </c>
    </row>
    <row r="35" spans="1:15" x14ac:dyDescent="0.3">
      <c r="A35" s="3">
        <f>A8</f>
        <v>2023</v>
      </c>
      <c r="B35" s="36" t="s">
        <v>165</v>
      </c>
      <c r="C35" s="36">
        <v>85.489954347818653</v>
      </c>
      <c r="D35" s="37" t="s">
        <v>165</v>
      </c>
      <c r="E35" s="37" t="s">
        <v>165</v>
      </c>
      <c r="F35" s="37" t="s">
        <v>165</v>
      </c>
      <c r="G35" s="37" t="s">
        <v>165</v>
      </c>
      <c r="H35" s="84" t="s">
        <v>165</v>
      </c>
      <c r="I35" s="84" t="s">
        <v>165</v>
      </c>
      <c r="J35" s="37" t="s">
        <v>165</v>
      </c>
      <c r="K35" s="37" t="s">
        <v>165</v>
      </c>
      <c r="L35" s="36" t="s">
        <v>165</v>
      </c>
      <c r="M35" s="36" t="s">
        <v>165</v>
      </c>
      <c r="N35" s="37" t="s">
        <v>165</v>
      </c>
      <c r="O35" s="37"/>
    </row>
    <row r="36" spans="1:15" x14ac:dyDescent="0.3">
      <c r="A36" s="3">
        <f>A35+1</f>
        <v>2024</v>
      </c>
      <c r="B36" s="35">
        <v>138.6</v>
      </c>
      <c r="C36" s="35">
        <v>112.46754069217755</v>
      </c>
      <c r="D36" s="35">
        <v>0</v>
      </c>
      <c r="E36" s="36">
        <v>0</v>
      </c>
      <c r="F36" s="37" t="s">
        <v>165</v>
      </c>
      <c r="G36" s="37" t="s">
        <v>165</v>
      </c>
      <c r="H36" s="85">
        <v>30</v>
      </c>
      <c r="I36" s="85">
        <v>133</v>
      </c>
      <c r="J36" s="35">
        <v>0</v>
      </c>
      <c r="K36" s="37" t="s">
        <v>165</v>
      </c>
      <c r="L36" s="36" t="s">
        <v>165</v>
      </c>
      <c r="M36" s="35">
        <v>0</v>
      </c>
      <c r="N36" s="37" t="s">
        <v>165</v>
      </c>
      <c r="O36" s="38"/>
    </row>
    <row r="37" spans="1:15" x14ac:dyDescent="0.3">
      <c r="A37" s="3">
        <f t="shared" ref="A37:A54" si="1">A36+1</f>
        <v>2025</v>
      </c>
      <c r="B37" s="35">
        <v>250.21499999999997</v>
      </c>
      <c r="C37" s="35">
        <v>113.20977148356157</v>
      </c>
      <c r="D37" s="35">
        <v>400</v>
      </c>
      <c r="E37" s="36">
        <v>1600</v>
      </c>
      <c r="F37" s="37" t="s">
        <v>165</v>
      </c>
      <c r="G37" s="37" t="s">
        <v>165</v>
      </c>
      <c r="H37" s="85">
        <v>60</v>
      </c>
      <c r="I37" s="85">
        <v>162</v>
      </c>
      <c r="J37" s="35">
        <v>0</v>
      </c>
      <c r="K37" s="37" t="s">
        <v>165</v>
      </c>
      <c r="L37" s="36" t="s">
        <v>165</v>
      </c>
      <c r="M37" s="35">
        <v>0</v>
      </c>
      <c r="N37" s="37" t="s">
        <v>165</v>
      </c>
      <c r="O37" s="38"/>
    </row>
    <row r="38" spans="1:15" x14ac:dyDescent="0.3">
      <c r="A38" s="3">
        <f t="shared" si="1"/>
        <v>2026</v>
      </c>
      <c r="B38" s="35">
        <v>660.27</v>
      </c>
      <c r="C38" s="35">
        <v>114.47310072614376</v>
      </c>
      <c r="D38" s="35">
        <v>531.91</v>
      </c>
      <c r="E38" s="35">
        <v>2127.64</v>
      </c>
      <c r="F38" s="37" t="s">
        <v>165</v>
      </c>
      <c r="G38" s="37" t="s">
        <v>165</v>
      </c>
      <c r="H38" s="86">
        <v>90</v>
      </c>
      <c r="I38" s="86">
        <v>183</v>
      </c>
      <c r="J38" s="35">
        <v>12.549999999999999</v>
      </c>
      <c r="K38" s="37" t="s">
        <v>165</v>
      </c>
      <c r="L38" s="36" t="s">
        <v>165</v>
      </c>
      <c r="M38" s="35">
        <v>0</v>
      </c>
      <c r="N38" s="37" t="s">
        <v>165</v>
      </c>
      <c r="O38" s="38"/>
    </row>
    <row r="39" spans="1:15" x14ac:dyDescent="0.3">
      <c r="A39" s="3">
        <f t="shared" si="1"/>
        <v>2027</v>
      </c>
      <c r="B39" s="35">
        <v>710.37</v>
      </c>
      <c r="C39" s="35">
        <v>115.73906072251305</v>
      </c>
      <c r="D39" s="35">
        <v>531.91</v>
      </c>
      <c r="E39" s="35">
        <v>2127.64</v>
      </c>
      <c r="F39" s="37" t="s">
        <v>165</v>
      </c>
      <c r="G39" s="37" t="s">
        <v>165</v>
      </c>
      <c r="H39" s="86">
        <v>120</v>
      </c>
      <c r="I39" s="86">
        <v>199</v>
      </c>
      <c r="J39" s="35">
        <v>16.010000000000002</v>
      </c>
      <c r="K39" s="37" t="s">
        <v>165</v>
      </c>
      <c r="L39" s="36" t="s">
        <v>165</v>
      </c>
      <c r="M39" s="35">
        <v>112.83</v>
      </c>
      <c r="N39" s="37" t="s">
        <v>165</v>
      </c>
      <c r="O39" s="38"/>
    </row>
    <row r="40" spans="1:15" x14ac:dyDescent="0.3">
      <c r="A40" s="3">
        <f t="shared" si="1"/>
        <v>2028</v>
      </c>
      <c r="B40" s="35">
        <v>793.4</v>
      </c>
      <c r="C40" s="35">
        <v>116.88938767031144</v>
      </c>
      <c r="D40" s="35">
        <v>531.91</v>
      </c>
      <c r="E40" s="35">
        <v>2127.64</v>
      </c>
      <c r="F40" s="37" t="s">
        <v>165</v>
      </c>
      <c r="G40" s="37" t="s">
        <v>165</v>
      </c>
      <c r="H40" s="86">
        <v>150</v>
      </c>
      <c r="I40" s="86">
        <v>211</v>
      </c>
      <c r="J40" s="35">
        <v>21.57</v>
      </c>
      <c r="K40" s="37" t="s">
        <v>165</v>
      </c>
      <c r="L40" s="36" t="s">
        <v>165</v>
      </c>
      <c r="M40" s="35">
        <v>306.06</v>
      </c>
      <c r="N40" s="37" t="s">
        <v>165</v>
      </c>
      <c r="O40" s="38"/>
    </row>
    <row r="41" spans="1:15" x14ac:dyDescent="0.3">
      <c r="A41" s="3">
        <f t="shared" si="1"/>
        <v>2029</v>
      </c>
      <c r="B41" s="35">
        <v>982.35</v>
      </c>
      <c r="C41" s="35">
        <v>118.27882042730599</v>
      </c>
      <c r="D41" s="35">
        <v>531.91</v>
      </c>
      <c r="E41" s="35">
        <v>2127.64</v>
      </c>
      <c r="F41" s="37" t="s">
        <v>165</v>
      </c>
      <c r="G41" s="37" t="s">
        <v>165</v>
      </c>
      <c r="H41" s="86">
        <v>183</v>
      </c>
      <c r="I41" s="86">
        <v>218</v>
      </c>
      <c r="J41" s="35">
        <v>26.769999999999996</v>
      </c>
      <c r="K41" s="37" t="s">
        <v>165</v>
      </c>
      <c r="L41" s="36" t="s">
        <v>165</v>
      </c>
      <c r="M41" s="35">
        <v>400.01</v>
      </c>
      <c r="N41" s="37" t="s">
        <v>165</v>
      </c>
      <c r="O41" s="38"/>
    </row>
    <row r="42" spans="1:15" x14ac:dyDescent="0.3">
      <c r="A42" s="3">
        <f t="shared" si="1"/>
        <v>2030</v>
      </c>
      <c r="B42" s="35">
        <v>1132.98</v>
      </c>
      <c r="C42" s="35">
        <v>119.55259402516945</v>
      </c>
      <c r="D42" s="35">
        <v>999.99</v>
      </c>
      <c r="E42" s="35">
        <v>3999.96</v>
      </c>
      <c r="F42" s="37" t="s">
        <v>165</v>
      </c>
      <c r="G42" s="37" t="s">
        <v>165</v>
      </c>
      <c r="H42" s="86">
        <v>216</v>
      </c>
      <c r="I42" s="86">
        <v>228</v>
      </c>
      <c r="J42" s="35">
        <v>30.8</v>
      </c>
      <c r="K42" s="37" t="s">
        <v>165</v>
      </c>
      <c r="L42" s="36" t="s">
        <v>165</v>
      </c>
      <c r="M42" s="35">
        <v>400.01</v>
      </c>
      <c r="N42" s="37" t="s">
        <v>165</v>
      </c>
      <c r="O42" s="38"/>
    </row>
    <row r="43" spans="1:15" x14ac:dyDescent="0.3">
      <c r="A43" s="3">
        <f t="shared" si="1"/>
        <v>2031</v>
      </c>
      <c r="B43" s="35">
        <v>1226.2749999999999</v>
      </c>
      <c r="C43" s="35">
        <v>119.0394661550436</v>
      </c>
      <c r="D43" s="35">
        <v>999.99</v>
      </c>
      <c r="E43" s="35">
        <v>3999.96</v>
      </c>
      <c r="F43" s="37" t="s">
        <v>165</v>
      </c>
      <c r="G43" s="37" t="s">
        <v>165</v>
      </c>
      <c r="H43" s="86">
        <v>251</v>
      </c>
      <c r="I43" s="86">
        <v>242</v>
      </c>
      <c r="J43" s="35">
        <v>30.8</v>
      </c>
      <c r="K43" s="37" t="s">
        <v>165</v>
      </c>
      <c r="L43" s="36" t="s">
        <v>165</v>
      </c>
      <c r="M43" s="35">
        <v>400.01</v>
      </c>
      <c r="N43" s="37" t="s">
        <v>165</v>
      </c>
      <c r="O43" s="38"/>
    </row>
    <row r="44" spans="1:15" x14ac:dyDescent="0.3">
      <c r="A44" s="3">
        <f t="shared" si="1"/>
        <v>2032</v>
      </c>
      <c r="B44" s="35">
        <v>1336.8549999999998</v>
      </c>
      <c r="C44" s="35">
        <v>118.41300061010524</v>
      </c>
      <c r="D44" s="35">
        <v>999.99</v>
      </c>
      <c r="E44" s="35">
        <v>3999.96</v>
      </c>
      <c r="F44" s="37" t="s">
        <v>165</v>
      </c>
      <c r="G44" s="37" t="s">
        <v>165</v>
      </c>
      <c r="H44" s="86">
        <v>285</v>
      </c>
      <c r="I44" s="86">
        <v>252</v>
      </c>
      <c r="J44" s="35">
        <v>30.8</v>
      </c>
      <c r="K44" s="37" t="s">
        <v>165</v>
      </c>
      <c r="L44" s="36" t="s">
        <v>165</v>
      </c>
      <c r="M44" s="35">
        <v>400.01</v>
      </c>
      <c r="N44" s="37" t="s">
        <v>165</v>
      </c>
      <c r="O44" s="38"/>
    </row>
    <row r="45" spans="1:15" x14ac:dyDescent="0.3">
      <c r="A45" s="3">
        <f t="shared" si="1"/>
        <v>2033</v>
      </c>
      <c r="B45" s="35">
        <v>1445.2349999999999</v>
      </c>
      <c r="C45" s="35">
        <v>118.02089450464705</v>
      </c>
      <c r="D45" s="35">
        <v>999.99</v>
      </c>
      <c r="E45" s="35">
        <v>3999.96</v>
      </c>
      <c r="F45" s="37" t="s">
        <v>165</v>
      </c>
      <c r="G45" s="37" t="s">
        <v>165</v>
      </c>
      <c r="H45" s="86">
        <v>317</v>
      </c>
      <c r="I45" s="86">
        <v>261</v>
      </c>
      <c r="J45" s="35">
        <v>30.8</v>
      </c>
      <c r="K45" s="37" t="s">
        <v>165</v>
      </c>
      <c r="L45" s="36" t="s">
        <v>165</v>
      </c>
      <c r="M45" s="35">
        <v>400.01</v>
      </c>
      <c r="N45" s="37" t="s">
        <v>165</v>
      </c>
      <c r="O45" s="38"/>
    </row>
    <row r="46" spans="1:15" x14ac:dyDescent="0.3">
      <c r="A46" s="3">
        <f t="shared" si="1"/>
        <v>2034</v>
      </c>
      <c r="B46" s="35">
        <v>1553.4649999999997</v>
      </c>
      <c r="C46" s="35">
        <v>117.51542513212381</v>
      </c>
      <c r="D46" s="35">
        <v>999.99</v>
      </c>
      <c r="E46" s="35">
        <v>3999.96</v>
      </c>
      <c r="F46" s="37" t="s">
        <v>165</v>
      </c>
      <c r="G46" s="37" t="s">
        <v>165</v>
      </c>
      <c r="H46" s="86">
        <v>348</v>
      </c>
      <c r="I46" s="86">
        <v>270</v>
      </c>
      <c r="J46" s="35">
        <v>30.8</v>
      </c>
      <c r="K46" s="37" t="s">
        <v>165</v>
      </c>
      <c r="L46" s="36" t="s">
        <v>165</v>
      </c>
      <c r="M46" s="35">
        <v>400.01</v>
      </c>
      <c r="N46" s="37" t="s">
        <v>165</v>
      </c>
      <c r="O46" s="38"/>
    </row>
    <row r="47" spans="1:15" x14ac:dyDescent="0.3">
      <c r="A47" s="3">
        <f t="shared" si="1"/>
        <v>2035</v>
      </c>
      <c r="B47" s="35">
        <v>1672.8449999999998</v>
      </c>
      <c r="C47" s="35">
        <v>117.01248310646319</v>
      </c>
      <c r="D47" s="35">
        <v>999.99</v>
      </c>
      <c r="E47" s="35">
        <v>3999.96</v>
      </c>
      <c r="F47" s="37" t="s">
        <v>165</v>
      </c>
      <c r="G47" s="37" t="s">
        <v>165</v>
      </c>
      <c r="H47" s="86">
        <v>377</v>
      </c>
      <c r="I47" s="86">
        <v>272</v>
      </c>
      <c r="J47" s="35">
        <v>30.8</v>
      </c>
      <c r="K47" s="37" t="s">
        <v>165</v>
      </c>
      <c r="L47" s="36" t="s">
        <v>165</v>
      </c>
      <c r="M47" s="35">
        <v>400.01</v>
      </c>
      <c r="N47" s="37" t="s">
        <v>165</v>
      </c>
      <c r="O47" s="38"/>
    </row>
    <row r="48" spans="1:15" x14ac:dyDescent="0.3">
      <c r="A48" s="3">
        <f t="shared" si="1"/>
        <v>2036</v>
      </c>
      <c r="B48" s="35">
        <v>1829.9549999999999</v>
      </c>
      <c r="C48" s="35">
        <v>116.39845321543309</v>
      </c>
      <c r="D48" s="35">
        <v>999.99</v>
      </c>
      <c r="E48" s="35">
        <v>3999.96</v>
      </c>
      <c r="F48" s="37" t="s">
        <v>165</v>
      </c>
      <c r="G48" s="37" t="s">
        <v>165</v>
      </c>
      <c r="H48" s="86">
        <v>404</v>
      </c>
      <c r="I48" s="86">
        <v>287</v>
      </c>
      <c r="J48" s="35">
        <v>30.8</v>
      </c>
      <c r="K48" s="37" t="s">
        <v>165</v>
      </c>
      <c r="L48" s="36" t="s">
        <v>165</v>
      </c>
      <c r="M48" s="35">
        <v>400.01</v>
      </c>
      <c r="N48" s="37" t="s">
        <v>165</v>
      </c>
      <c r="O48" s="38"/>
    </row>
    <row r="49" spans="1:15" x14ac:dyDescent="0.3">
      <c r="A49" s="3">
        <f t="shared" si="1"/>
        <v>2037</v>
      </c>
      <c r="B49" s="35">
        <v>2007.0449999999998</v>
      </c>
      <c r="C49" s="35">
        <v>67.74752039704336</v>
      </c>
      <c r="D49" s="35">
        <v>999.99</v>
      </c>
      <c r="E49" s="35">
        <v>3999.96</v>
      </c>
      <c r="F49" s="37" t="s">
        <v>165</v>
      </c>
      <c r="G49" s="37" t="s">
        <v>165</v>
      </c>
      <c r="H49" s="86">
        <v>429</v>
      </c>
      <c r="I49" s="86">
        <v>296</v>
      </c>
      <c r="J49" s="35">
        <v>30.8</v>
      </c>
      <c r="K49" s="37" t="s">
        <v>165</v>
      </c>
      <c r="L49" s="36" t="s">
        <v>165</v>
      </c>
      <c r="M49" s="35">
        <v>400.01</v>
      </c>
      <c r="N49" s="37" t="s">
        <v>165</v>
      </c>
      <c r="O49" s="38"/>
    </row>
    <row r="50" spans="1:15" x14ac:dyDescent="0.3">
      <c r="A50" s="3">
        <f t="shared" si="1"/>
        <v>2038</v>
      </c>
      <c r="B50" s="35">
        <v>2196.375</v>
      </c>
      <c r="C50" s="35">
        <v>41.471463165077267</v>
      </c>
      <c r="D50" s="35">
        <v>999.99</v>
      </c>
      <c r="E50" s="35">
        <v>3999.96</v>
      </c>
      <c r="F50" s="37" t="s">
        <v>165</v>
      </c>
      <c r="G50" s="37" t="s">
        <v>165</v>
      </c>
      <c r="H50" s="86">
        <v>452</v>
      </c>
      <c r="I50" s="86">
        <v>303</v>
      </c>
      <c r="J50" s="35">
        <v>30.8</v>
      </c>
      <c r="K50" s="37" t="s">
        <v>165</v>
      </c>
      <c r="L50" s="36" t="s">
        <v>165</v>
      </c>
      <c r="M50" s="35">
        <v>400.01</v>
      </c>
      <c r="N50" s="37" t="s">
        <v>165</v>
      </c>
      <c r="O50" s="38"/>
    </row>
    <row r="51" spans="1:15" x14ac:dyDescent="0.3">
      <c r="A51" s="3">
        <f t="shared" si="1"/>
        <v>2039</v>
      </c>
      <c r="B51" s="35">
        <v>2344.9349999999995</v>
      </c>
      <c r="C51" s="35">
        <v>16.927020000000002</v>
      </c>
      <c r="D51" s="35">
        <v>1100</v>
      </c>
      <c r="E51" s="35">
        <v>4400</v>
      </c>
      <c r="F51" s="37" t="s">
        <v>165</v>
      </c>
      <c r="G51" s="37" t="s">
        <v>165</v>
      </c>
      <c r="H51" s="86">
        <v>471</v>
      </c>
      <c r="I51" s="86">
        <v>310</v>
      </c>
      <c r="J51" s="35">
        <v>30.8</v>
      </c>
      <c r="K51" s="37" t="s">
        <v>165</v>
      </c>
      <c r="L51" s="36" t="s">
        <v>165</v>
      </c>
      <c r="M51" s="35">
        <v>400.01</v>
      </c>
      <c r="N51" s="37" t="s">
        <v>165</v>
      </c>
      <c r="O51" s="38"/>
    </row>
    <row r="52" spans="1:15" x14ac:dyDescent="0.3">
      <c r="A52" s="3">
        <f t="shared" si="1"/>
        <v>2040</v>
      </c>
      <c r="B52" s="35">
        <v>2464.9949999999999</v>
      </c>
      <c r="C52" s="35">
        <v>16.927020000000002</v>
      </c>
      <c r="D52" s="35">
        <v>1200.01</v>
      </c>
      <c r="E52" s="35">
        <v>4800.04</v>
      </c>
      <c r="F52" s="37" t="s">
        <v>165</v>
      </c>
      <c r="G52" s="37" t="s">
        <v>165</v>
      </c>
      <c r="H52" s="86">
        <v>487</v>
      </c>
      <c r="I52" s="86">
        <v>306</v>
      </c>
      <c r="J52" s="35">
        <v>30.8</v>
      </c>
      <c r="K52" s="37" t="s">
        <v>165</v>
      </c>
      <c r="L52" s="36" t="s">
        <v>165</v>
      </c>
      <c r="M52" s="35">
        <v>400.01</v>
      </c>
      <c r="N52" s="37" t="s">
        <v>165</v>
      </c>
      <c r="O52" s="38"/>
    </row>
    <row r="53" spans="1:15" x14ac:dyDescent="0.3">
      <c r="A53" s="3">
        <f t="shared" si="1"/>
        <v>2041</v>
      </c>
      <c r="B53" s="35">
        <v>2623.6349999999998</v>
      </c>
      <c r="C53" s="35">
        <v>16.927020000000002</v>
      </c>
      <c r="D53" s="35">
        <v>1200.01</v>
      </c>
      <c r="E53" s="35">
        <v>4800.04</v>
      </c>
      <c r="F53" s="37" t="s">
        <v>165</v>
      </c>
      <c r="G53" s="37" t="s">
        <v>165</v>
      </c>
      <c r="H53" s="86">
        <v>503</v>
      </c>
      <c r="I53" s="86">
        <v>314</v>
      </c>
      <c r="J53" s="35">
        <v>30.8</v>
      </c>
      <c r="K53" s="37" t="s">
        <v>165</v>
      </c>
      <c r="L53" s="36" t="s">
        <v>165</v>
      </c>
      <c r="M53" s="35">
        <v>400.01</v>
      </c>
      <c r="N53" s="37" t="s">
        <v>165</v>
      </c>
      <c r="O53" s="38"/>
    </row>
    <row r="54" spans="1:15" x14ac:dyDescent="0.3">
      <c r="A54" s="3">
        <f t="shared" si="1"/>
        <v>2042</v>
      </c>
      <c r="B54" s="35">
        <v>2673.9949999999994</v>
      </c>
      <c r="C54" s="35">
        <v>16.927020000000002</v>
      </c>
      <c r="D54" s="35">
        <v>1200.01</v>
      </c>
      <c r="E54" s="35">
        <v>4800.04</v>
      </c>
      <c r="F54" s="37" t="s">
        <v>165</v>
      </c>
      <c r="G54" s="37" t="s">
        <v>165</v>
      </c>
      <c r="H54" s="86">
        <v>514</v>
      </c>
      <c r="I54" s="86">
        <v>330</v>
      </c>
      <c r="J54" s="35">
        <v>30.8</v>
      </c>
      <c r="K54" s="37" t="s">
        <v>165</v>
      </c>
      <c r="L54" s="36" t="s">
        <v>165</v>
      </c>
      <c r="M54" s="35">
        <v>400.01</v>
      </c>
      <c r="N54" s="37" t="s">
        <v>165</v>
      </c>
      <c r="O54" s="38"/>
    </row>
    <row r="55" spans="1:15" customFormat="1" x14ac:dyDescent="0.3">
      <c r="A55" s="3">
        <v>2043</v>
      </c>
      <c r="B55" s="35">
        <v>2759.1349999999998</v>
      </c>
      <c r="C55" s="35">
        <v>16.927020000000002</v>
      </c>
      <c r="D55" s="35">
        <v>1200.01</v>
      </c>
      <c r="E55" s="35">
        <v>4800.04</v>
      </c>
      <c r="F55" s="37" t="s">
        <v>165</v>
      </c>
      <c r="G55" s="37" t="s">
        <v>165</v>
      </c>
      <c r="H55" s="86">
        <v>523</v>
      </c>
      <c r="I55" s="86">
        <v>336</v>
      </c>
      <c r="J55" s="35">
        <v>30.8</v>
      </c>
      <c r="K55" s="37" t="s">
        <v>165</v>
      </c>
      <c r="L55" s="36" t="s">
        <v>165</v>
      </c>
      <c r="M55" s="35">
        <v>400.01</v>
      </c>
      <c r="N55" s="37" t="s">
        <v>165</v>
      </c>
      <c r="O55" s="38"/>
    </row>
    <row r="56" spans="1:15" x14ac:dyDescent="0.3">
      <c r="H56" s="82" t="s">
        <v>149</v>
      </c>
      <c r="I56" s="82" t="s">
        <v>149</v>
      </c>
    </row>
    <row r="57" spans="1:15" x14ac:dyDescent="0.3">
      <c r="A57" s="3">
        <f>A32+1</f>
        <v>2</v>
      </c>
      <c r="B57" s="47" t="str">
        <f ca="1">OFFSET(Portfolios!$B$7,A57,0)</f>
        <v>Portfolio2</v>
      </c>
      <c r="C57" s="47" t="str">
        <f ca="1">VLOOKUP(B57,Portfolios!$B$8:$D$47,2,FALSE)</f>
        <v>Front-loaded decline</v>
      </c>
      <c r="H57" s="82" t="s">
        <v>149</v>
      </c>
      <c r="I57" s="82" t="s">
        <v>149</v>
      </c>
    </row>
    <row r="58" spans="1:15" x14ac:dyDescent="0.3">
      <c r="B58" s="3" t="s">
        <v>152</v>
      </c>
      <c r="C58" s="3" t="s">
        <v>152</v>
      </c>
      <c r="D58" s="3" t="s">
        <v>153</v>
      </c>
      <c r="E58" s="3" t="s">
        <v>154</v>
      </c>
      <c r="F58" s="3" t="s">
        <v>153</v>
      </c>
      <c r="G58" s="3" t="s">
        <v>154</v>
      </c>
      <c r="H58" s="82" t="s">
        <v>149</v>
      </c>
      <c r="I58" s="82" t="s">
        <v>149</v>
      </c>
      <c r="J58" s="42" t="s">
        <v>157</v>
      </c>
      <c r="K58" s="11" t="s">
        <v>158</v>
      </c>
      <c r="L58" s="26"/>
    </row>
    <row r="59" spans="1:15" x14ac:dyDescent="0.3">
      <c r="A59" s="3" t="s">
        <v>160</v>
      </c>
      <c r="B59" s="3" t="s">
        <v>161</v>
      </c>
      <c r="C59" s="3" t="s">
        <v>162</v>
      </c>
      <c r="D59" s="3" t="s">
        <v>161</v>
      </c>
      <c r="E59" s="3" t="s">
        <v>161</v>
      </c>
      <c r="F59" s="3" t="s">
        <v>162</v>
      </c>
      <c r="G59" s="3" t="s">
        <v>162</v>
      </c>
      <c r="H59" s="82" t="s">
        <v>155</v>
      </c>
      <c r="I59" s="82" t="s">
        <v>156</v>
      </c>
      <c r="J59" s="3" t="s">
        <v>161</v>
      </c>
      <c r="K59" s="3" t="s">
        <v>162</v>
      </c>
      <c r="L59" s="3" t="s">
        <v>163</v>
      </c>
      <c r="M59" s="3" t="s">
        <v>174</v>
      </c>
      <c r="N59" s="3" t="s">
        <v>164</v>
      </c>
    </row>
    <row r="60" spans="1:15" x14ac:dyDescent="0.3">
      <c r="A60" s="3">
        <f>A35</f>
        <v>2023</v>
      </c>
      <c r="B60" s="36" t="s">
        <v>165</v>
      </c>
      <c r="C60" s="36">
        <v>85.489954347818653</v>
      </c>
      <c r="D60" s="37" t="s">
        <v>165</v>
      </c>
      <c r="E60" s="37" t="s">
        <v>165</v>
      </c>
      <c r="F60" s="37" t="s">
        <v>165</v>
      </c>
      <c r="G60" s="37" t="s">
        <v>165</v>
      </c>
      <c r="H60" s="84" t="s">
        <v>165</v>
      </c>
      <c r="I60" s="84" t="s">
        <v>165</v>
      </c>
      <c r="J60" s="37" t="s">
        <v>165</v>
      </c>
      <c r="K60" s="37" t="s">
        <v>165</v>
      </c>
      <c r="L60" s="36" t="s">
        <v>165</v>
      </c>
      <c r="M60" s="36" t="s">
        <v>165</v>
      </c>
      <c r="N60" s="37" t="s">
        <v>165</v>
      </c>
      <c r="O60" s="37"/>
    </row>
    <row r="61" spans="1:15" x14ac:dyDescent="0.3">
      <c r="A61" s="3">
        <f>A60+1</f>
        <v>2024</v>
      </c>
      <c r="B61" s="35">
        <v>138.6</v>
      </c>
      <c r="C61" s="35">
        <v>112.46754069217755</v>
      </c>
      <c r="D61" s="35">
        <v>0</v>
      </c>
      <c r="E61" s="36">
        <v>0</v>
      </c>
      <c r="F61" s="37" t="s">
        <v>165</v>
      </c>
      <c r="G61" s="37" t="s">
        <v>165</v>
      </c>
      <c r="H61" s="85">
        <v>30</v>
      </c>
      <c r="I61" s="85">
        <v>133</v>
      </c>
      <c r="J61" s="35">
        <v>0</v>
      </c>
      <c r="K61" s="37" t="s">
        <v>165</v>
      </c>
      <c r="L61" s="36" t="s">
        <v>165</v>
      </c>
      <c r="M61" s="35">
        <v>0</v>
      </c>
      <c r="N61" s="37" t="s">
        <v>165</v>
      </c>
      <c r="O61" s="38"/>
    </row>
    <row r="62" spans="1:15" x14ac:dyDescent="0.3">
      <c r="A62" s="3">
        <f t="shared" ref="A62:A79" si="2">A61+1</f>
        <v>2025</v>
      </c>
      <c r="B62" s="35">
        <v>250.21499999999997</v>
      </c>
      <c r="C62" s="35">
        <v>113.20977148356157</v>
      </c>
      <c r="D62" s="35">
        <v>400</v>
      </c>
      <c r="E62" s="36">
        <v>1600</v>
      </c>
      <c r="F62" s="37" t="s">
        <v>165</v>
      </c>
      <c r="G62" s="37" t="s">
        <v>165</v>
      </c>
      <c r="H62" s="85">
        <v>60</v>
      </c>
      <c r="I62" s="85">
        <v>162</v>
      </c>
      <c r="J62" s="35">
        <v>0</v>
      </c>
      <c r="K62" s="37" t="s">
        <v>165</v>
      </c>
      <c r="L62" s="36" t="s">
        <v>165</v>
      </c>
      <c r="M62" s="35">
        <v>0</v>
      </c>
      <c r="N62" s="37" t="s">
        <v>165</v>
      </c>
      <c r="O62" s="38"/>
    </row>
    <row r="63" spans="1:15" x14ac:dyDescent="0.3">
      <c r="A63" s="3">
        <f t="shared" si="2"/>
        <v>2026</v>
      </c>
      <c r="B63" s="35">
        <v>661.69</v>
      </c>
      <c r="C63" s="35">
        <v>114.47310072614376</v>
      </c>
      <c r="D63" s="35">
        <v>530.1</v>
      </c>
      <c r="E63" s="35">
        <v>2120.4</v>
      </c>
      <c r="F63" s="37" t="s">
        <v>165</v>
      </c>
      <c r="G63" s="37" t="s">
        <v>165</v>
      </c>
      <c r="H63" s="86">
        <v>90</v>
      </c>
      <c r="I63" s="86">
        <v>183</v>
      </c>
      <c r="J63" s="35">
        <v>12.549999999999999</v>
      </c>
      <c r="K63" s="37" t="s">
        <v>165</v>
      </c>
      <c r="L63" s="36" t="s">
        <v>165</v>
      </c>
      <c r="M63" s="35">
        <v>0</v>
      </c>
      <c r="N63" s="37" t="s">
        <v>165</v>
      </c>
      <c r="O63" s="38"/>
    </row>
    <row r="64" spans="1:15" x14ac:dyDescent="0.3">
      <c r="A64" s="3">
        <f t="shared" si="2"/>
        <v>2027</v>
      </c>
      <c r="B64" s="35">
        <v>835.17</v>
      </c>
      <c r="C64" s="35">
        <v>115.73906072251305</v>
      </c>
      <c r="D64" s="35">
        <v>530.1</v>
      </c>
      <c r="E64" s="35">
        <v>2120.4</v>
      </c>
      <c r="F64" s="37" t="s">
        <v>165</v>
      </c>
      <c r="G64" s="37" t="s">
        <v>165</v>
      </c>
      <c r="H64" s="86">
        <v>120</v>
      </c>
      <c r="I64" s="86">
        <v>199</v>
      </c>
      <c r="J64" s="35">
        <v>16.010000000000002</v>
      </c>
      <c r="K64" s="37" t="s">
        <v>165</v>
      </c>
      <c r="L64" s="36" t="s">
        <v>165</v>
      </c>
      <c r="M64" s="35">
        <v>400.01</v>
      </c>
      <c r="N64" s="37" t="s">
        <v>165</v>
      </c>
      <c r="O64" s="38"/>
    </row>
    <row r="65" spans="1:15" x14ac:dyDescent="0.3">
      <c r="A65" s="3">
        <f t="shared" si="2"/>
        <v>2028</v>
      </c>
      <c r="B65" s="35">
        <v>994.59</v>
      </c>
      <c r="C65" s="35">
        <v>116.88938767031144</v>
      </c>
      <c r="D65" s="35">
        <v>530.1</v>
      </c>
      <c r="E65" s="35">
        <v>2120.4</v>
      </c>
      <c r="F65" s="37" t="s">
        <v>165</v>
      </c>
      <c r="G65" s="37" t="s">
        <v>165</v>
      </c>
      <c r="H65" s="86">
        <v>150</v>
      </c>
      <c r="I65" s="86">
        <v>211</v>
      </c>
      <c r="J65" s="35">
        <v>21.58</v>
      </c>
      <c r="K65" s="37" t="s">
        <v>165</v>
      </c>
      <c r="L65" s="36" t="s">
        <v>165</v>
      </c>
      <c r="M65" s="35">
        <v>400.01</v>
      </c>
      <c r="N65" s="37" t="s">
        <v>165</v>
      </c>
      <c r="O65" s="38"/>
    </row>
    <row r="66" spans="1:15" x14ac:dyDescent="0.3">
      <c r="A66" s="3">
        <f t="shared" si="2"/>
        <v>2029</v>
      </c>
      <c r="B66" s="35">
        <v>1126.31</v>
      </c>
      <c r="C66" s="35">
        <v>118.27882042730599</v>
      </c>
      <c r="D66" s="35">
        <v>530.1</v>
      </c>
      <c r="E66" s="35">
        <v>2120.4</v>
      </c>
      <c r="F66" s="37" t="s">
        <v>165</v>
      </c>
      <c r="G66" s="37" t="s">
        <v>165</v>
      </c>
      <c r="H66" s="86">
        <v>183</v>
      </c>
      <c r="I66" s="86">
        <v>218</v>
      </c>
      <c r="J66" s="35">
        <v>26.79</v>
      </c>
      <c r="K66" s="37" t="s">
        <v>165</v>
      </c>
      <c r="L66" s="36" t="s">
        <v>165</v>
      </c>
      <c r="M66" s="35">
        <v>400.01</v>
      </c>
      <c r="N66" s="37" t="s">
        <v>165</v>
      </c>
      <c r="O66" s="38"/>
    </row>
    <row r="67" spans="1:15" x14ac:dyDescent="0.3">
      <c r="A67" s="3">
        <f t="shared" si="2"/>
        <v>2030</v>
      </c>
      <c r="B67" s="35">
        <v>1132.98</v>
      </c>
      <c r="C67" s="35">
        <v>119.55259402516945</v>
      </c>
      <c r="D67" s="35">
        <v>999.99</v>
      </c>
      <c r="E67" s="35">
        <v>3999.96</v>
      </c>
      <c r="F67" s="37" t="s">
        <v>165</v>
      </c>
      <c r="G67" s="37" t="s">
        <v>165</v>
      </c>
      <c r="H67" s="86">
        <v>216</v>
      </c>
      <c r="I67" s="86">
        <v>228</v>
      </c>
      <c r="J67" s="35">
        <v>30.8</v>
      </c>
      <c r="K67" s="37" t="s">
        <v>165</v>
      </c>
      <c r="L67" s="36" t="s">
        <v>165</v>
      </c>
      <c r="M67" s="35">
        <v>400.01</v>
      </c>
      <c r="N67" s="37" t="s">
        <v>165</v>
      </c>
      <c r="O67" s="38"/>
    </row>
    <row r="68" spans="1:15" x14ac:dyDescent="0.3">
      <c r="A68" s="3">
        <f t="shared" si="2"/>
        <v>2031</v>
      </c>
      <c r="B68" s="35">
        <v>1226.2749999999999</v>
      </c>
      <c r="C68" s="35">
        <v>119.0394661550436</v>
      </c>
      <c r="D68" s="35">
        <v>999.99</v>
      </c>
      <c r="E68" s="35">
        <v>3999.96</v>
      </c>
      <c r="F68" s="37" t="s">
        <v>165</v>
      </c>
      <c r="G68" s="37" t="s">
        <v>165</v>
      </c>
      <c r="H68" s="86">
        <v>251</v>
      </c>
      <c r="I68" s="86">
        <v>242</v>
      </c>
      <c r="J68" s="35">
        <v>30.8</v>
      </c>
      <c r="K68" s="37" t="s">
        <v>165</v>
      </c>
      <c r="L68" s="36" t="s">
        <v>165</v>
      </c>
      <c r="M68" s="35">
        <v>400.01</v>
      </c>
      <c r="N68" s="37" t="s">
        <v>165</v>
      </c>
      <c r="O68" s="38"/>
    </row>
    <row r="69" spans="1:15" x14ac:dyDescent="0.3">
      <c r="A69" s="3">
        <f t="shared" si="2"/>
        <v>2032</v>
      </c>
      <c r="B69" s="35">
        <v>1336.8549999999998</v>
      </c>
      <c r="C69" s="35">
        <v>118.41300061010524</v>
      </c>
      <c r="D69" s="35">
        <v>999.99</v>
      </c>
      <c r="E69" s="35">
        <v>3999.96</v>
      </c>
      <c r="F69" s="37" t="s">
        <v>165</v>
      </c>
      <c r="G69" s="37" t="s">
        <v>165</v>
      </c>
      <c r="H69" s="86">
        <v>285</v>
      </c>
      <c r="I69" s="86">
        <v>252</v>
      </c>
      <c r="J69" s="35">
        <v>30.8</v>
      </c>
      <c r="K69" s="37" t="s">
        <v>165</v>
      </c>
      <c r="L69" s="36" t="s">
        <v>165</v>
      </c>
      <c r="M69" s="35">
        <v>400.01</v>
      </c>
      <c r="N69" s="37" t="s">
        <v>165</v>
      </c>
      <c r="O69" s="38"/>
    </row>
    <row r="70" spans="1:15" x14ac:dyDescent="0.3">
      <c r="A70" s="3">
        <f t="shared" si="2"/>
        <v>2033</v>
      </c>
      <c r="B70" s="35">
        <v>1445.2349999999999</v>
      </c>
      <c r="C70" s="35">
        <v>118.02089450464705</v>
      </c>
      <c r="D70" s="35">
        <v>999.99</v>
      </c>
      <c r="E70" s="35">
        <v>3999.96</v>
      </c>
      <c r="F70" s="37" t="s">
        <v>165</v>
      </c>
      <c r="G70" s="37" t="s">
        <v>165</v>
      </c>
      <c r="H70" s="86">
        <v>317</v>
      </c>
      <c r="I70" s="86">
        <v>261</v>
      </c>
      <c r="J70" s="35">
        <v>30.8</v>
      </c>
      <c r="K70" s="37" t="s">
        <v>165</v>
      </c>
      <c r="L70" s="36" t="s">
        <v>165</v>
      </c>
      <c r="M70" s="35">
        <v>400.01</v>
      </c>
      <c r="N70" s="37" t="s">
        <v>165</v>
      </c>
      <c r="O70" s="38"/>
    </row>
    <row r="71" spans="1:15" x14ac:dyDescent="0.3">
      <c r="A71" s="3">
        <f t="shared" si="2"/>
        <v>2034</v>
      </c>
      <c r="B71" s="35">
        <v>1553.4649999999997</v>
      </c>
      <c r="C71" s="35">
        <v>117.51542513212381</v>
      </c>
      <c r="D71" s="35">
        <v>999.99</v>
      </c>
      <c r="E71" s="35">
        <v>3999.96</v>
      </c>
      <c r="F71" s="37" t="s">
        <v>165</v>
      </c>
      <c r="G71" s="37" t="s">
        <v>165</v>
      </c>
      <c r="H71" s="86">
        <v>348</v>
      </c>
      <c r="I71" s="86">
        <v>270</v>
      </c>
      <c r="J71" s="35">
        <v>30.8</v>
      </c>
      <c r="K71" s="37" t="s">
        <v>165</v>
      </c>
      <c r="L71" s="36" t="s">
        <v>165</v>
      </c>
      <c r="M71" s="35">
        <v>400.01</v>
      </c>
      <c r="N71" s="37" t="s">
        <v>165</v>
      </c>
      <c r="O71" s="38"/>
    </row>
    <row r="72" spans="1:15" x14ac:dyDescent="0.3">
      <c r="A72" s="3">
        <f t="shared" si="2"/>
        <v>2035</v>
      </c>
      <c r="B72" s="35">
        <v>1672.8449999999998</v>
      </c>
      <c r="C72" s="35">
        <v>117.01248310646319</v>
      </c>
      <c r="D72" s="35">
        <v>999.99</v>
      </c>
      <c r="E72" s="35">
        <v>3999.96</v>
      </c>
      <c r="F72" s="37" t="s">
        <v>165</v>
      </c>
      <c r="G72" s="37" t="s">
        <v>165</v>
      </c>
      <c r="H72" s="86">
        <v>377</v>
      </c>
      <c r="I72" s="86">
        <v>272</v>
      </c>
      <c r="J72" s="35">
        <v>30.8</v>
      </c>
      <c r="K72" s="37" t="s">
        <v>165</v>
      </c>
      <c r="L72" s="36" t="s">
        <v>165</v>
      </c>
      <c r="M72" s="35">
        <v>400.01</v>
      </c>
      <c r="N72" s="37" t="s">
        <v>165</v>
      </c>
      <c r="O72" s="38"/>
    </row>
    <row r="73" spans="1:15" x14ac:dyDescent="0.3">
      <c r="A73" s="3">
        <f t="shared" si="2"/>
        <v>2036</v>
      </c>
      <c r="B73" s="35">
        <v>1829.9549999999999</v>
      </c>
      <c r="C73" s="35">
        <v>116.39845321543309</v>
      </c>
      <c r="D73" s="35">
        <v>999.99</v>
      </c>
      <c r="E73" s="35">
        <v>3999.96</v>
      </c>
      <c r="F73" s="37" t="s">
        <v>165</v>
      </c>
      <c r="G73" s="37" t="s">
        <v>165</v>
      </c>
      <c r="H73" s="86">
        <v>404</v>
      </c>
      <c r="I73" s="86">
        <v>287</v>
      </c>
      <c r="J73" s="35">
        <v>30.8</v>
      </c>
      <c r="K73" s="37" t="s">
        <v>165</v>
      </c>
      <c r="L73" s="36" t="s">
        <v>165</v>
      </c>
      <c r="M73" s="35">
        <v>400.01</v>
      </c>
      <c r="N73" s="37" t="s">
        <v>165</v>
      </c>
      <c r="O73" s="38"/>
    </row>
    <row r="74" spans="1:15" x14ac:dyDescent="0.3">
      <c r="A74" s="3">
        <f t="shared" si="2"/>
        <v>2037</v>
      </c>
      <c r="B74" s="35">
        <v>2007.0449999999998</v>
      </c>
      <c r="C74" s="35">
        <v>67.74752039704336</v>
      </c>
      <c r="D74" s="35">
        <v>999.99</v>
      </c>
      <c r="E74" s="35">
        <v>3999.96</v>
      </c>
      <c r="F74" s="37" t="s">
        <v>165</v>
      </c>
      <c r="G74" s="37" t="s">
        <v>165</v>
      </c>
      <c r="H74" s="86">
        <v>429</v>
      </c>
      <c r="I74" s="86">
        <v>296</v>
      </c>
      <c r="J74" s="35">
        <v>30.8</v>
      </c>
      <c r="K74" s="37" t="s">
        <v>165</v>
      </c>
      <c r="L74" s="36" t="s">
        <v>165</v>
      </c>
      <c r="M74" s="35">
        <v>400.01</v>
      </c>
      <c r="N74" s="37" t="s">
        <v>165</v>
      </c>
      <c r="O74" s="38"/>
    </row>
    <row r="75" spans="1:15" x14ac:dyDescent="0.3">
      <c r="A75" s="3">
        <f t="shared" si="2"/>
        <v>2038</v>
      </c>
      <c r="B75" s="35">
        <v>2196.375</v>
      </c>
      <c r="C75" s="35">
        <v>41.471463165077267</v>
      </c>
      <c r="D75" s="35">
        <v>999.99</v>
      </c>
      <c r="E75" s="35">
        <v>3999.96</v>
      </c>
      <c r="F75" s="37" t="s">
        <v>165</v>
      </c>
      <c r="G75" s="37" t="s">
        <v>165</v>
      </c>
      <c r="H75" s="86">
        <v>452</v>
      </c>
      <c r="I75" s="86">
        <v>303</v>
      </c>
      <c r="J75" s="35">
        <v>30.8</v>
      </c>
      <c r="K75" s="37" t="s">
        <v>165</v>
      </c>
      <c r="L75" s="36" t="s">
        <v>165</v>
      </c>
      <c r="M75" s="35">
        <v>400.01</v>
      </c>
      <c r="N75" s="37" t="s">
        <v>165</v>
      </c>
      <c r="O75" s="38"/>
    </row>
    <row r="76" spans="1:15" x14ac:dyDescent="0.3">
      <c r="A76" s="3">
        <f t="shared" si="2"/>
        <v>2039</v>
      </c>
      <c r="B76" s="35">
        <v>2344.9349999999995</v>
      </c>
      <c r="C76" s="35">
        <v>16.927020000000002</v>
      </c>
      <c r="D76" s="35">
        <v>1100</v>
      </c>
      <c r="E76" s="35">
        <v>4400</v>
      </c>
      <c r="F76" s="37" t="s">
        <v>165</v>
      </c>
      <c r="G76" s="37" t="s">
        <v>165</v>
      </c>
      <c r="H76" s="86">
        <v>471</v>
      </c>
      <c r="I76" s="86">
        <v>310</v>
      </c>
      <c r="J76" s="35">
        <v>30.8</v>
      </c>
      <c r="K76" s="37" t="s">
        <v>165</v>
      </c>
      <c r="L76" s="36" t="s">
        <v>165</v>
      </c>
      <c r="M76" s="35">
        <v>400.01</v>
      </c>
      <c r="N76" s="37" t="s">
        <v>165</v>
      </c>
      <c r="O76" s="38"/>
    </row>
    <row r="77" spans="1:15" x14ac:dyDescent="0.3">
      <c r="A77" s="3">
        <f t="shared" si="2"/>
        <v>2040</v>
      </c>
      <c r="B77" s="35">
        <v>2464.9949999999999</v>
      </c>
      <c r="C77" s="35">
        <v>16.927020000000002</v>
      </c>
      <c r="D77" s="35">
        <v>1200.01</v>
      </c>
      <c r="E77" s="35">
        <v>4800.04</v>
      </c>
      <c r="F77" s="37" t="s">
        <v>165</v>
      </c>
      <c r="G77" s="37" t="s">
        <v>165</v>
      </c>
      <c r="H77" s="86">
        <v>487</v>
      </c>
      <c r="I77" s="86">
        <v>306</v>
      </c>
      <c r="J77" s="35">
        <v>30.8</v>
      </c>
      <c r="K77" s="37" t="s">
        <v>165</v>
      </c>
      <c r="L77" s="36" t="s">
        <v>165</v>
      </c>
      <c r="M77" s="35">
        <v>400.01</v>
      </c>
      <c r="N77" s="37" t="s">
        <v>165</v>
      </c>
      <c r="O77" s="38"/>
    </row>
    <row r="78" spans="1:15" x14ac:dyDescent="0.3">
      <c r="A78" s="3">
        <f t="shared" si="2"/>
        <v>2041</v>
      </c>
      <c r="B78" s="35">
        <v>2623.6349999999998</v>
      </c>
      <c r="C78" s="35">
        <v>16.927020000000002</v>
      </c>
      <c r="D78" s="35">
        <v>1200.01</v>
      </c>
      <c r="E78" s="35">
        <v>4800.04</v>
      </c>
      <c r="F78" s="37" t="s">
        <v>165</v>
      </c>
      <c r="G78" s="37" t="s">
        <v>165</v>
      </c>
      <c r="H78" s="86">
        <v>503</v>
      </c>
      <c r="I78" s="86">
        <v>314</v>
      </c>
      <c r="J78" s="35">
        <v>30.8</v>
      </c>
      <c r="K78" s="37" t="s">
        <v>165</v>
      </c>
      <c r="L78" s="36" t="s">
        <v>165</v>
      </c>
      <c r="M78" s="35">
        <v>400.01</v>
      </c>
      <c r="N78" s="37" t="s">
        <v>165</v>
      </c>
      <c r="O78" s="38"/>
    </row>
    <row r="79" spans="1:15" x14ac:dyDescent="0.3">
      <c r="A79" s="3">
        <f t="shared" si="2"/>
        <v>2042</v>
      </c>
      <c r="B79" s="35">
        <v>2673.9949999999994</v>
      </c>
      <c r="C79" s="35">
        <v>16.927020000000002</v>
      </c>
      <c r="D79" s="35">
        <v>1200.01</v>
      </c>
      <c r="E79" s="35">
        <v>4800.04</v>
      </c>
      <c r="F79" s="37" t="s">
        <v>165</v>
      </c>
      <c r="G79" s="37" t="s">
        <v>165</v>
      </c>
      <c r="H79" s="86">
        <v>514</v>
      </c>
      <c r="I79" s="86">
        <v>330</v>
      </c>
      <c r="J79" s="35">
        <v>30.8</v>
      </c>
      <c r="K79" s="37" t="s">
        <v>165</v>
      </c>
      <c r="L79" s="36" t="s">
        <v>165</v>
      </c>
      <c r="M79" s="35">
        <v>400.01</v>
      </c>
      <c r="N79" s="37" t="s">
        <v>165</v>
      </c>
      <c r="O79" s="38"/>
    </row>
    <row r="80" spans="1:15" customFormat="1" x14ac:dyDescent="0.3">
      <c r="A80" s="3">
        <v>2043</v>
      </c>
      <c r="B80" s="35">
        <v>2759.1349999999998</v>
      </c>
      <c r="C80" s="35">
        <v>16.927020000000002</v>
      </c>
      <c r="D80" s="35">
        <v>1200.01</v>
      </c>
      <c r="E80" s="35">
        <v>4800.04</v>
      </c>
      <c r="F80" s="37" t="s">
        <v>165</v>
      </c>
      <c r="G80" s="37" t="s">
        <v>165</v>
      </c>
      <c r="H80" s="86">
        <v>523</v>
      </c>
      <c r="I80" s="86">
        <v>336</v>
      </c>
      <c r="J80" s="35">
        <v>30.8</v>
      </c>
      <c r="K80" s="37" t="s">
        <v>165</v>
      </c>
      <c r="L80" s="36" t="s">
        <v>165</v>
      </c>
      <c r="M80" s="35">
        <v>400.01</v>
      </c>
      <c r="N80" s="37" t="s">
        <v>165</v>
      </c>
      <c r="O80" s="38"/>
    </row>
    <row r="81" spans="1:15" x14ac:dyDescent="0.3">
      <c r="B81" s="26"/>
      <c r="C81" s="26"/>
      <c r="H81" s="82" t="s">
        <v>149</v>
      </c>
      <c r="I81" s="82" t="s">
        <v>149</v>
      </c>
    </row>
    <row r="82" spans="1:15" x14ac:dyDescent="0.3">
      <c r="A82" s="3">
        <f>A57+1</f>
        <v>3</v>
      </c>
      <c r="B82" s="47" t="str">
        <f ca="1">OFFSET(Portfolios!$B$7,A82,0)</f>
        <v>Portfolio3</v>
      </c>
      <c r="C82" s="47" t="str">
        <f ca="1">VLOOKUP(B82,Portfolios!$B$8:$D$47,2,FALSE)</f>
        <v>Back-loaded decline</v>
      </c>
      <c r="H82" s="82" t="s">
        <v>149</v>
      </c>
      <c r="I82" s="82" t="s">
        <v>149</v>
      </c>
    </row>
    <row r="83" spans="1:15" x14ac:dyDescent="0.3">
      <c r="B83" s="3" t="s">
        <v>152</v>
      </c>
      <c r="C83" s="3" t="s">
        <v>152</v>
      </c>
      <c r="D83" s="3" t="s">
        <v>153</v>
      </c>
      <c r="E83" s="3" t="s">
        <v>154</v>
      </c>
      <c r="F83" s="3" t="s">
        <v>153</v>
      </c>
      <c r="G83" s="3" t="s">
        <v>154</v>
      </c>
      <c r="H83" s="82" t="s">
        <v>149</v>
      </c>
      <c r="I83" s="82" t="s">
        <v>149</v>
      </c>
      <c r="J83" s="42" t="s">
        <v>157</v>
      </c>
      <c r="K83" s="11" t="s">
        <v>158</v>
      </c>
      <c r="L83" s="26"/>
    </row>
    <row r="84" spans="1:15" x14ac:dyDescent="0.3">
      <c r="A84" s="3" t="s">
        <v>160</v>
      </c>
      <c r="B84" s="3" t="s">
        <v>161</v>
      </c>
      <c r="C84" s="3" t="s">
        <v>162</v>
      </c>
      <c r="D84" s="3" t="s">
        <v>161</v>
      </c>
      <c r="E84" s="3" t="s">
        <v>161</v>
      </c>
      <c r="F84" s="3" t="s">
        <v>162</v>
      </c>
      <c r="G84" s="3" t="s">
        <v>162</v>
      </c>
      <c r="H84" s="82" t="s">
        <v>155</v>
      </c>
      <c r="I84" s="82" t="s">
        <v>156</v>
      </c>
      <c r="J84" s="3" t="s">
        <v>161</v>
      </c>
      <c r="K84" s="3" t="s">
        <v>162</v>
      </c>
      <c r="L84" s="3" t="s">
        <v>163</v>
      </c>
      <c r="M84" s="3" t="s">
        <v>174</v>
      </c>
      <c r="N84" s="3" t="s">
        <v>164</v>
      </c>
    </row>
    <row r="85" spans="1:15" x14ac:dyDescent="0.3">
      <c r="A85" s="3">
        <f>A60</f>
        <v>2023</v>
      </c>
      <c r="B85" s="36" t="s">
        <v>165</v>
      </c>
      <c r="C85" s="36">
        <v>85.489954347818653</v>
      </c>
      <c r="D85" s="37" t="s">
        <v>165</v>
      </c>
      <c r="E85" s="37" t="s">
        <v>165</v>
      </c>
      <c r="F85" s="37" t="s">
        <v>165</v>
      </c>
      <c r="G85" s="37" t="s">
        <v>165</v>
      </c>
      <c r="H85" s="84" t="s">
        <v>165</v>
      </c>
      <c r="I85" s="84" t="s">
        <v>165</v>
      </c>
      <c r="J85" s="37" t="s">
        <v>165</v>
      </c>
      <c r="K85" s="37" t="s">
        <v>165</v>
      </c>
      <c r="L85" s="36" t="s">
        <v>165</v>
      </c>
      <c r="M85" s="36" t="s">
        <v>165</v>
      </c>
      <c r="N85" s="37" t="s">
        <v>165</v>
      </c>
      <c r="O85" s="37"/>
    </row>
    <row r="86" spans="1:15" x14ac:dyDescent="0.3">
      <c r="A86" s="3">
        <f>A85+1</f>
        <v>2024</v>
      </c>
      <c r="B86" s="35">
        <v>138.6</v>
      </c>
      <c r="C86" s="35">
        <v>112.46754069217755</v>
      </c>
      <c r="D86" s="35">
        <v>0</v>
      </c>
      <c r="E86" s="36">
        <v>0</v>
      </c>
      <c r="F86" s="37" t="s">
        <v>165</v>
      </c>
      <c r="G86" s="37" t="s">
        <v>165</v>
      </c>
      <c r="H86" s="85">
        <v>30</v>
      </c>
      <c r="I86" s="85">
        <v>133</v>
      </c>
      <c r="J86" s="35">
        <v>0</v>
      </c>
      <c r="K86" s="37" t="s">
        <v>165</v>
      </c>
      <c r="L86" s="36" t="s">
        <v>165</v>
      </c>
      <c r="M86" s="35">
        <v>0</v>
      </c>
      <c r="N86" s="37" t="s">
        <v>165</v>
      </c>
      <c r="O86" s="38"/>
    </row>
    <row r="87" spans="1:15" x14ac:dyDescent="0.3">
      <c r="A87" s="3">
        <f t="shared" ref="A87:A104" si="3">A86+1</f>
        <v>2025</v>
      </c>
      <c r="B87" s="35">
        <v>250.21499999999997</v>
      </c>
      <c r="C87" s="35">
        <v>113.20977148356157</v>
      </c>
      <c r="D87" s="35">
        <v>400</v>
      </c>
      <c r="E87" s="36">
        <v>1600</v>
      </c>
      <c r="F87" s="37" t="s">
        <v>165</v>
      </c>
      <c r="G87" s="37" t="s">
        <v>165</v>
      </c>
      <c r="H87" s="85">
        <v>60</v>
      </c>
      <c r="I87" s="85">
        <v>162</v>
      </c>
      <c r="J87" s="35">
        <v>0</v>
      </c>
      <c r="K87" s="37" t="s">
        <v>165</v>
      </c>
      <c r="L87" s="36" t="s">
        <v>165</v>
      </c>
      <c r="M87" s="35">
        <v>0</v>
      </c>
      <c r="N87" s="37" t="s">
        <v>165</v>
      </c>
      <c r="O87" s="38"/>
    </row>
    <row r="88" spans="1:15" x14ac:dyDescent="0.3">
      <c r="A88" s="3">
        <f t="shared" si="3"/>
        <v>2026</v>
      </c>
      <c r="B88" s="35">
        <v>660.27</v>
      </c>
      <c r="C88" s="35">
        <v>114.47310072614376</v>
      </c>
      <c r="D88" s="35">
        <v>531.91999999999996</v>
      </c>
      <c r="E88" s="35">
        <v>2127.6799999999998</v>
      </c>
      <c r="F88" s="37" t="s">
        <v>165</v>
      </c>
      <c r="G88" s="37" t="s">
        <v>165</v>
      </c>
      <c r="H88" s="86">
        <v>90</v>
      </c>
      <c r="I88" s="86">
        <v>183</v>
      </c>
      <c r="J88" s="35">
        <v>12.54</v>
      </c>
      <c r="K88" s="37" t="s">
        <v>165</v>
      </c>
      <c r="L88" s="36" t="s">
        <v>165</v>
      </c>
      <c r="M88" s="35">
        <v>0</v>
      </c>
      <c r="N88" s="37" t="s">
        <v>165</v>
      </c>
      <c r="O88" s="38"/>
    </row>
    <row r="89" spans="1:15" x14ac:dyDescent="0.3">
      <c r="A89" s="3">
        <f t="shared" si="3"/>
        <v>2027</v>
      </c>
      <c r="B89" s="35">
        <v>710.37</v>
      </c>
      <c r="C89" s="35">
        <v>115.73906072251305</v>
      </c>
      <c r="D89" s="35">
        <v>531.91999999999996</v>
      </c>
      <c r="E89" s="35">
        <v>2127.6799999999998</v>
      </c>
      <c r="F89" s="37" t="s">
        <v>165</v>
      </c>
      <c r="G89" s="37" t="s">
        <v>165</v>
      </c>
      <c r="H89" s="86">
        <v>120</v>
      </c>
      <c r="I89" s="86">
        <v>199</v>
      </c>
      <c r="J89" s="35">
        <v>16.010000000000002</v>
      </c>
      <c r="K89" s="37" t="s">
        <v>165</v>
      </c>
      <c r="L89" s="36" t="s">
        <v>165</v>
      </c>
      <c r="M89" s="35">
        <v>112.83</v>
      </c>
      <c r="N89" s="37" t="s">
        <v>165</v>
      </c>
      <c r="O89" s="38"/>
    </row>
    <row r="90" spans="1:15" x14ac:dyDescent="0.3">
      <c r="A90" s="3">
        <f t="shared" si="3"/>
        <v>2028</v>
      </c>
      <c r="B90" s="35">
        <v>793.4</v>
      </c>
      <c r="C90" s="35">
        <v>116.88938767031144</v>
      </c>
      <c r="D90" s="35">
        <v>531.91999999999996</v>
      </c>
      <c r="E90" s="35">
        <v>2127.6799999999998</v>
      </c>
      <c r="F90" s="37" t="s">
        <v>165</v>
      </c>
      <c r="G90" s="37" t="s">
        <v>165</v>
      </c>
      <c r="H90" s="86">
        <v>150</v>
      </c>
      <c r="I90" s="86">
        <v>211</v>
      </c>
      <c r="J90" s="35">
        <v>21.560000000000002</v>
      </c>
      <c r="K90" s="37" t="s">
        <v>165</v>
      </c>
      <c r="L90" s="36" t="s">
        <v>165</v>
      </c>
      <c r="M90" s="35">
        <v>306.06</v>
      </c>
      <c r="N90" s="37" t="s">
        <v>165</v>
      </c>
      <c r="O90" s="38"/>
    </row>
    <row r="91" spans="1:15" x14ac:dyDescent="0.3">
      <c r="A91" s="3">
        <f t="shared" si="3"/>
        <v>2029</v>
      </c>
      <c r="B91" s="35">
        <v>833.78</v>
      </c>
      <c r="C91" s="35">
        <v>118.27882042730599</v>
      </c>
      <c r="D91" s="35">
        <v>717.96</v>
      </c>
      <c r="E91" s="35">
        <v>2871.84</v>
      </c>
      <c r="F91" s="37" t="s">
        <v>165</v>
      </c>
      <c r="G91" s="37" t="s">
        <v>165</v>
      </c>
      <c r="H91" s="86">
        <v>183</v>
      </c>
      <c r="I91" s="86">
        <v>218</v>
      </c>
      <c r="J91" s="35">
        <v>26.769999999999996</v>
      </c>
      <c r="K91" s="37" t="s">
        <v>165</v>
      </c>
      <c r="L91" s="36" t="s">
        <v>165</v>
      </c>
      <c r="M91" s="35">
        <v>400.01</v>
      </c>
      <c r="N91" s="37" t="s">
        <v>165</v>
      </c>
      <c r="O91" s="38"/>
    </row>
    <row r="92" spans="1:15" x14ac:dyDescent="0.3">
      <c r="A92" s="3">
        <f t="shared" si="3"/>
        <v>2030</v>
      </c>
      <c r="B92" s="35">
        <v>1132.98</v>
      </c>
      <c r="C92" s="35">
        <v>119.55259402516945</v>
      </c>
      <c r="D92" s="35">
        <v>999.99</v>
      </c>
      <c r="E92" s="35">
        <v>3999.96</v>
      </c>
      <c r="F92" s="37" t="s">
        <v>165</v>
      </c>
      <c r="G92" s="37" t="s">
        <v>165</v>
      </c>
      <c r="H92" s="86">
        <v>216</v>
      </c>
      <c r="I92" s="86">
        <v>228</v>
      </c>
      <c r="J92" s="35">
        <v>30.8</v>
      </c>
      <c r="K92" s="37" t="s">
        <v>165</v>
      </c>
      <c r="L92" s="36" t="s">
        <v>165</v>
      </c>
      <c r="M92" s="35">
        <v>400.01</v>
      </c>
      <c r="N92" s="37" t="s">
        <v>165</v>
      </c>
      <c r="O92" s="38"/>
    </row>
    <row r="93" spans="1:15" x14ac:dyDescent="0.3">
      <c r="A93" s="3">
        <f t="shared" si="3"/>
        <v>2031</v>
      </c>
      <c r="B93" s="35">
        <v>1226.2749999999999</v>
      </c>
      <c r="C93" s="35">
        <v>119.0394661550436</v>
      </c>
      <c r="D93" s="35">
        <v>999.99</v>
      </c>
      <c r="E93" s="35">
        <v>3999.96</v>
      </c>
      <c r="F93" s="37" t="s">
        <v>165</v>
      </c>
      <c r="G93" s="37" t="s">
        <v>165</v>
      </c>
      <c r="H93" s="86">
        <v>251</v>
      </c>
      <c r="I93" s="86">
        <v>242</v>
      </c>
      <c r="J93" s="35">
        <v>30.8</v>
      </c>
      <c r="K93" s="37" t="s">
        <v>165</v>
      </c>
      <c r="L93" s="36" t="s">
        <v>165</v>
      </c>
      <c r="M93" s="35">
        <v>400.01</v>
      </c>
      <c r="N93" s="37" t="s">
        <v>165</v>
      </c>
      <c r="O93" s="38"/>
    </row>
    <row r="94" spans="1:15" x14ac:dyDescent="0.3">
      <c r="A94" s="3">
        <f t="shared" si="3"/>
        <v>2032</v>
      </c>
      <c r="B94" s="35">
        <v>1336.8549999999998</v>
      </c>
      <c r="C94" s="35">
        <v>118.41300061010524</v>
      </c>
      <c r="D94" s="35">
        <v>999.99</v>
      </c>
      <c r="E94" s="35">
        <v>3999.96</v>
      </c>
      <c r="F94" s="37" t="s">
        <v>165</v>
      </c>
      <c r="G94" s="37" t="s">
        <v>165</v>
      </c>
      <c r="H94" s="86">
        <v>285</v>
      </c>
      <c r="I94" s="86">
        <v>252</v>
      </c>
      <c r="J94" s="35">
        <v>30.8</v>
      </c>
      <c r="K94" s="37" t="s">
        <v>165</v>
      </c>
      <c r="L94" s="36" t="s">
        <v>165</v>
      </c>
      <c r="M94" s="35">
        <v>400.01</v>
      </c>
      <c r="N94" s="37" t="s">
        <v>165</v>
      </c>
      <c r="O94" s="38"/>
    </row>
    <row r="95" spans="1:15" x14ac:dyDescent="0.3">
      <c r="A95" s="3">
        <f t="shared" si="3"/>
        <v>2033</v>
      </c>
      <c r="B95" s="35">
        <v>1445.2349999999999</v>
      </c>
      <c r="C95" s="35">
        <v>118.02089450464705</v>
      </c>
      <c r="D95" s="35">
        <v>999.99</v>
      </c>
      <c r="E95" s="35">
        <v>3999.96</v>
      </c>
      <c r="F95" s="37" t="s">
        <v>165</v>
      </c>
      <c r="G95" s="37" t="s">
        <v>165</v>
      </c>
      <c r="H95" s="86">
        <v>317</v>
      </c>
      <c r="I95" s="86">
        <v>261</v>
      </c>
      <c r="J95" s="35">
        <v>30.8</v>
      </c>
      <c r="K95" s="37" t="s">
        <v>165</v>
      </c>
      <c r="L95" s="36" t="s">
        <v>165</v>
      </c>
      <c r="M95" s="35">
        <v>400.01</v>
      </c>
      <c r="N95" s="37" t="s">
        <v>165</v>
      </c>
      <c r="O95" s="38"/>
    </row>
    <row r="96" spans="1:15" x14ac:dyDescent="0.3">
      <c r="A96" s="3">
        <f t="shared" si="3"/>
        <v>2034</v>
      </c>
      <c r="B96" s="35">
        <v>1553.4649999999997</v>
      </c>
      <c r="C96" s="35">
        <v>117.51542513212381</v>
      </c>
      <c r="D96" s="35">
        <v>999.99</v>
      </c>
      <c r="E96" s="35">
        <v>3999.96</v>
      </c>
      <c r="F96" s="37" t="s">
        <v>165</v>
      </c>
      <c r="G96" s="37" t="s">
        <v>165</v>
      </c>
      <c r="H96" s="86">
        <v>348</v>
      </c>
      <c r="I96" s="86">
        <v>270</v>
      </c>
      <c r="J96" s="35">
        <v>30.8</v>
      </c>
      <c r="K96" s="37" t="s">
        <v>165</v>
      </c>
      <c r="L96" s="36" t="s">
        <v>165</v>
      </c>
      <c r="M96" s="35">
        <v>400.01</v>
      </c>
      <c r="N96" s="37" t="s">
        <v>165</v>
      </c>
      <c r="O96" s="38"/>
    </row>
    <row r="97" spans="1:15" x14ac:dyDescent="0.3">
      <c r="A97" s="3">
        <f t="shared" si="3"/>
        <v>2035</v>
      </c>
      <c r="B97" s="35">
        <v>1672.8449999999998</v>
      </c>
      <c r="C97" s="35">
        <v>117.01248310646319</v>
      </c>
      <c r="D97" s="35">
        <v>999.99</v>
      </c>
      <c r="E97" s="35">
        <v>3999.96</v>
      </c>
      <c r="F97" s="37" t="s">
        <v>165</v>
      </c>
      <c r="G97" s="37" t="s">
        <v>165</v>
      </c>
      <c r="H97" s="86">
        <v>377</v>
      </c>
      <c r="I97" s="86">
        <v>272</v>
      </c>
      <c r="J97" s="35">
        <v>30.8</v>
      </c>
      <c r="K97" s="37" t="s">
        <v>165</v>
      </c>
      <c r="L97" s="36" t="s">
        <v>165</v>
      </c>
      <c r="M97" s="35">
        <v>400.01</v>
      </c>
      <c r="N97" s="37" t="s">
        <v>165</v>
      </c>
      <c r="O97" s="38"/>
    </row>
    <row r="98" spans="1:15" x14ac:dyDescent="0.3">
      <c r="A98" s="3">
        <f t="shared" si="3"/>
        <v>2036</v>
      </c>
      <c r="B98" s="35">
        <v>1829.9549999999999</v>
      </c>
      <c r="C98" s="35">
        <v>116.39845321543309</v>
      </c>
      <c r="D98" s="35">
        <v>999.99</v>
      </c>
      <c r="E98" s="35">
        <v>3999.96</v>
      </c>
      <c r="F98" s="37" t="s">
        <v>165</v>
      </c>
      <c r="G98" s="37" t="s">
        <v>165</v>
      </c>
      <c r="H98" s="86">
        <v>404</v>
      </c>
      <c r="I98" s="86">
        <v>287</v>
      </c>
      <c r="J98" s="35">
        <v>30.8</v>
      </c>
      <c r="K98" s="37" t="s">
        <v>165</v>
      </c>
      <c r="L98" s="36" t="s">
        <v>165</v>
      </c>
      <c r="M98" s="35">
        <v>400.01</v>
      </c>
      <c r="N98" s="37" t="s">
        <v>165</v>
      </c>
      <c r="O98" s="38"/>
    </row>
    <row r="99" spans="1:15" x14ac:dyDescent="0.3">
      <c r="A99" s="3">
        <f t="shared" si="3"/>
        <v>2037</v>
      </c>
      <c r="B99" s="35">
        <v>2007.0449999999998</v>
      </c>
      <c r="C99" s="35">
        <v>67.74752039704336</v>
      </c>
      <c r="D99" s="35">
        <v>999.99</v>
      </c>
      <c r="E99" s="35">
        <v>3999.96</v>
      </c>
      <c r="F99" s="37" t="s">
        <v>165</v>
      </c>
      <c r="G99" s="37" t="s">
        <v>165</v>
      </c>
      <c r="H99" s="86">
        <v>429</v>
      </c>
      <c r="I99" s="86">
        <v>296</v>
      </c>
      <c r="J99" s="35">
        <v>30.8</v>
      </c>
      <c r="K99" s="37" t="s">
        <v>165</v>
      </c>
      <c r="L99" s="36" t="s">
        <v>165</v>
      </c>
      <c r="M99" s="35">
        <v>400.01</v>
      </c>
      <c r="N99" s="37" t="s">
        <v>165</v>
      </c>
      <c r="O99" s="38"/>
    </row>
    <row r="100" spans="1:15" x14ac:dyDescent="0.3">
      <c r="A100" s="3">
        <f t="shared" si="3"/>
        <v>2038</v>
      </c>
      <c r="B100" s="35">
        <v>2196.375</v>
      </c>
      <c r="C100" s="35">
        <v>41.471463165077267</v>
      </c>
      <c r="D100" s="35">
        <v>999.99</v>
      </c>
      <c r="E100" s="35">
        <v>3999.96</v>
      </c>
      <c r="F100" s="37" t="s">
        <v>165</v>
      </c>
      <c r="G100" s="37" t="s">
        <v>165</v>
      </c>
      <c r="H100" s="86">
        <v>452</v>
      </c>
      <c r="I100" s="86">
        <v>303</v>
      </c>
      <c r="J100" s="35">
        <v>30.8</v>
      </c>
      <c r="K100" s="37" t="s">
        <v>165</v>
      </c>
      <c r="L100" s="36" t="s">
        <v>165</v>
      </c>
      <c r="M100" s="35">
        <v>400.01</v>
      </c>
      <c r="N100" s="37" t="s">
        <v>165</v>
      </c>
      <c r="O100" s="38"/>
    </row>
    <row r="101" spans="1:15" x14ac:dyDescent="0.3">
      <c r="A101" s="3">
        <f t="shared" si="3"/>
        <v>2039</v>
      </c>
      <c r="B101" s="35">
        <v>2344.9349999999995</v>
      </c>
      <c r="C101" s="35">
        <v>16.927020000000002</v>
      </c>
      <c r="D101" s="35">
        <v>1100</v>
      </c>
      <c r="E101" s="35">
        <v>4400</v>
      </c>
      <c r="F101" s="37" t="s">
        <v>165</v>
      </c>
      <c r="G101" s="37" t="s">
        <v>165</v>
      </c>
      <c r="H101" s="86">
        <v>471</v>
      </c>
      <c r="I101" s="86">
        <v>310</v>
      </c>
      <c r="J101" s="35">
        <v>30.8</v>
      </c>
      <c r="K101" s="37" t="s">
        <v>165</v>
      </c>
      <c r="L101" s="36" t="s">
        <v>165</v>
      </c>
      <c r="M101" s="35">
        <v>400.01</v>
      </c>
      <c r="N101" s="37" t="s">
        <v>165</v>
      </c>
      <c r="O101" s="38"/>
    </row>
    <row r="102" spans="1:15" x14ac:dyDescent="0.3">
      <c r="A102" s="3">
        <f t="shared" si="3"/>
        <v>2040</v>
      </c>
      <c r="B102" s="35">
        <v>2464.9949999999999</v>
      </c>
      <c r="C102" s="35">
        <v>16.927020000000002</v>
      </c>
      <c r="D102" s="35">
        <v>1200.01</v>
      </c>
      <c r="E102" s="35">
        <v>4800.04</v>
      </c>
      <c r="F102" s="37" t="s">
        <v>165</v>
      </c>
      <c r="G102" s="37" t="s">
        <v>165</v>
      </c>
      <c r="H102" s="86">
        <v>487</v>
      </c>
      <c r="I102" s="86">
        <v>306</v>
      </c>
      <c r="J102" s="35">
        <v>30.8</v>
      </c>
      <c r="K102" s="37" t="s">
        <v>165</v>
      </c>
      <c r="L102" s="36" t="s">
        <v>165</v>
      </c>
      <c r="M102" s="35">
        <v>400.01</v>
      </c>
      <c r="N102" s="37" t="s">
        <v>165</v>
      </c>
      <c r="O102" s="38"/>
    </row>
    <row r="103" spans="1:15" x14ac:dyDescent="0.3">
      <c r="A103" s="3">
        <f t="shared" si="3"/>
        <v>2041</v>
      </c>
      <c r="B103" s="35">
        <v>2623.6349999999998</v>
      </c>
      <c r="C103" s="35">
        <v>16.927020000000002</v>
      </c>
      <c r="D103" s="35">
        <v>1200.01</v>
      </c>
      <c r="E103" s="35">
        <v>4800.04</v>
      </c>
      <c r="F103" s="37" t="s">
        <v>165</v>
      </c>
      <c r="G103" s="37" t="s">
        <v>165</v>
      </c>
      <c r="H103" s="86">
        <v>503</v>
      </c>
      <c r="I103" s="86">
        <v>314</v>
      </c>
      <c r="J103" s="35">
        <v>30.8</v>
      </c>
      <c r="K103" s="37" t="s">
        <v>165</v>
      </c>
      <c r="L103" s="36" t="s">
        <v>165</v>
      </c>
      <c r="M103" s="35">
        <v>400.01</v>
      </c>
      <c r="N103" s="37" t="s">
        <v>165</v>
      </c>
      <c r="O103" s="38"/>
    </row>
    <row r="104" spans="1:15" x14ac:dyDescent="0.3">
      <c r="A104" s="3">
        <f t="shared" si="3"/>
        <v>2042</v>
      </c>
      <c r="B104" s="35">
        <v>2673.9949999999994</v>
      </c>
      <c r="C104" s="35">
        <v>16.927020000000002</v>
      </c>
      <c r="D104" s="35">
        <v>1200.01</v>
      </c>
      <c r="E104" s="35">
        <v>4800.04</v>
      </c>
      <c r="F104" s="37" t="s">
        <v>165</v>
      </c>
      <c r="G104" s="37" t="s">
        <v>165</v>
      </c>
      <c r="H104" s="86">
        <v>514</v>
      </c>
      <c r="I104" s="86">
        <v>330</v>
      </c>
      <c r="J104" s="35">
        <v>30.8</v>
      </c>
      <c r="K104" s="37" t="s">
        <v>165</v>
      </c>
      <c r="L104" s="36" t="s">
        <v>165</v>
      </c>
      <c r="M104" s="35">
        <v>400.01</v>
      </c>
      <c r="N104" s="37" t="s">
        <v>165</v>
      </c>
      <c r="O104" s="38"/>
    </row>
    <row r="105" spans="1:15" customFormat="1" x14ac:dyDescent="0.3">
      <c r="A105" s="3">
        <v>2043</v>
      </c>
      <c r="B105" s="35">
        <v>2759.1349999999998</v>
      </c>
      <c r="C105" s="35">
        <v>16.927020000000002</v>
      </c>
      <c r="D105" s="35">
        <v>1200.01</v>
      </c>
      <c r="E105" s="35">
        <v>4800.04</v>
      </c>
      <c r="F105" s="37" t="s">
        <v>165</v>
      </c>
      <c r="G105" s="37" t="s">
        <v>165</v>
      </c>
      <c r="H105" s="86">
        <v>523</v>
      </c>
      <c r="I105" s="86">
        <v>336</v>
      </c>
      <c r="J105" s="35">
        <v>30.8</v>
      </c>
      <c r="K105" s="37" t="s">
        <v>165</v>
      </c>
      <c r="L105" s="36" t="s">
        <v>165</v>
      </c>
      <c r="M105" s="35">
        <v>400.01</v>
      </c>
      <c r="N105" s="37" t="s">
        <v>165</v>
      </c>
      <c r="O105" s="38"/>
    </row>
    <row r="106" spans="1:15" x14ac:dyDescent="0.3">
      <c r="B106" s="26"/>
      <c r="C106" s="26"/>
      <c r="H106" s="82" t="s">
        <v>149</v>
      </c>
      <c r="I106" s="82" t="s">
        <v>149</v>
      </c>
    </row>
    <row r="107" spans="1:15" x14ac:dyDescent="0.3">
      <c r="A107" s="3">
        <f>A82+1</f>
        <v>4</v>
      </c>
      <c r="B107" s="47" t="str">
        <f ca="1">OFFSET(Portfolios!$B$7,A107,0)</f>
        <v>Portfolio4</v>
      </c>
      <c r="C107" s="47" t="str">
        <f ca="1">VLOOKUP(B107,Portfolios!$B$8:$D$47,2,FALSE)</f>
        <v>100% emissions reduction by 2035</v>
      </c>
      <c r="H107" s="82" t="s">
        <v>149</v>
      </c>
      <c r="I107" s="82" t="s">
        <v>149</v>
      </c>
    </row>
    <row r="108" spans="1:15" x14ac:dyDescent="0.3">
      <c r="B108" s="3" t="s">
        <v>152</v>
      </c>
      <c r="C108" s="3" t="s">
        <v>152</v>
      </c>
      <c r="D108" s="3" t="s">
        <v>153</v>
      </c>
      <c r="E108" s="3" t="s">
        <v>154</v>
      </c>
      <c r="F108" s="3" t="s">
        <v>153</v>
      </c>
      <c r="G108" s="3" t="s">
        <v>154</v>
      </c>
      <c r="H108" s="82" t="s">
        <v>149</v>
      </c>
      <c r="I108" s="82" t="s">
        <v>149</v>
      </c>
      <c r="J108" s="42" t="s">
        <v>157</v>
      </c>
      <c r="K108" s="11" t="s">
        <v>158</v>
      </c>
      <c r="L108" s="26"/>
    </row>
    <row r="109" spans="1:15" x14ac:dyDescent="0.3">
      <c r="A109" s="3" t="s">
        <v>160</v>
      </c>
      <c r="B109" s="3" t="s">
        <v>161</v>
      </c>
      <c r="C109" s="3" t="s">
        <v>162</v>
      </c>
      <c r="D109" s="3" t="s">
        <v>161</v>
      </c>
      <c r="E109" s="3" t="s">
        <v>161</v>
      </c>
      <c r="F109" s="3" t="s">
        <v>162</v>
      </c>
      <c r="G109" s="3" t="s">
        <v>162</v>
      </c>
      <c r="H109" s="82" t="s">
        <v>155</v>
      </c>
      <c r="I109" s="82" t="s">
        <v>156</v>
      </c>
      <c r="J109" s="3" t="s">
        <v>161</v>
      </c>
      <c r="K109" s="3" t="s">
        <v>162</v>
      </c>
      <c r="L109" s="3" t="s">
        <v>163</v>
      </c>
      <c r="M109" s="3" t="s">
        <v>174</v>
      </c>
      <c r="N109" s="3" t="s">
        <v>164</v>
      </c>
    </row>
    <row r="110" spans="1:15" x14ac:dyDescent="0.3">
      <c r="A110" s="3">
        <f>A85</f>
        <v>2023</v>
      </c>
      <c r="B110" s="36" t="s">
        <v>165</v>
      </c>
      <c r="C110" s="36">
        <v>85.489954347818653</v>
      </c>
      <c r="D110" s="37" t="s">
        <v>165</v>
      </c>
      <c r="E110" s="37" t="s">
        <v>165</v>
      </c>
      <c r="F110" s="37" t="s">
        <v>165</v>
      </c>
      <c r="G110" s="37" t="s">
        <v>165</v>
      </c>
      <c r="H110" s="84" t="s">
        <v>165</v>
      </c>
      <c r="I110" s="84" t="s">
        <v>165</v>
      </c>
      <c r="J110" s="37" t="s">
        <v>165</v>
      </c>
      <c r="K110" s="37" t="s">
        <v>165</v>
      </c>
      <c r="L110" s="36" t="s">
        <v>165</v>
      </c>
      <c r="M110" s="36" t="s">
        <v>165</v>
      </c>
      <c r="N110" s="37" t="s">
        <v>165</v>
      </c>
      <c r="O110" s="37"/>
    </row>
    <row r="111" spans="1:15" x14ac:dyDescent="0.3">
      <c r="A111" s="3">
        <f>A110+1</f>
        <v>2024</v>
      </c>
      <c r="B111" s="35">
        <v>138.6</v>
      </c>
      <c r="C111" s="35">
        <v>112.46754069217755</v>
      </c>
      <c r="D111" s="35">
        <v>0</v>
      </c>
      <c r="E111" s="36">
        <v>0</v>
      </c>
      <c r="F111" s="37" t="s">
        <v>165</v>
      </c>
      <c r="G111" s="37" t="s">
        <v>165</v>
      </c>
      <c r="H111" s="85">
        <v>30</v>
      </c>
      <c r="I111" s="85">
        <v>133</v>
      </c>
      <c r="J111" s="35">
        <v>0</v>
      </c>
      <c r="K111" s="37" t="s">
        <v>165</v>
      </c>
      <c r="L111" s="36" t="s">
        <v>165</v>
      </c>
      <c r="M111" s="35">
        <v>0</v>
      </c>
      <c r="N111" s="37" t="s">
        <v>165</v>
      </c>
      <c r="O111" s="38"/>
    </row>
    <row r="112" spans="1:15" x14ac:dyDescent="0.3">
      <c r="A112" s="3">
        <f t="shared" ref="A112:A129" si="4">A111+1</f>
        <v>2025</v>
      </c>
      <c r="B112" s="35">
        <v>250.21499999999997</v>
      </c>
      <c r="C112" s="35">
        <v>113.20977148356157</v>
      </c>
      <c r="D112" s="35">
        <v>400</v>
      </c>
      <c r="E112" s="36">
        <v>1600</v>
      </c>
      <c r="F112" s="37" t="s">
        <v>165</v>
      </c>
      <c r="G112" s="37" t="s">
        <v>165</v>
      </c>
      <c r="H112" s="85">
        <v>60</v>
      </c>
      <c r="I112" s="85">
        <v>162</v>
      </c>
      <c r="J112" s="35">
        <v>0</v>
      </c>
      <c r="K112" s="37" t="s">
        <v>165</v>
      </c>
      <c r="L112" s="36" t="s">
        <v>165</v>
      </c>
      <c r="M112" s="35">
        <v>0</v>
      </c>
      <c r="N112" s="37" t="s">
        <v>165</v>
      </c>
      <c r="O112" s="38"/>
    </row>
    <row r="113" spans="1:15" x14ac:dyDescent="0.3">
      <c r="A113" s="3">
        <f t="shared" si="4"/>
        <v>2026</v>
      </c>
      <c r="B113" s="35">
        <v>660.27</v>
      </c>
      <c r="C113" s="35">
        <v>114.47310072614376</v>
      </c>
      <c r="D113" s="35">
        <v>531.91</v>
      </c>
      <c r="E113" s="35">
        <v>2127.64</v>
      </c>
      <c r="F113" s="37" t="s">
        <v>165</v>
      </c>
      <c r="G113" s="37" t="s">
        <v>165</v>
      </c>
      <c r="H113" s="86">
        <v>90</v>
      </c>
      <c r="I113" s="86">
        <v>183</v>
      </c>
      <c r="J113" s="35">
        <v>12.549999999999999</v>
      </c>
      <c r="K113" s="37" t="s">
        <v>165</v>
      </c>
      <c r="L113" s="36" t="s">
        <v>165</v>
      </c>
      <c r="M113" s="35">
        <v>0</v>
      </c>
      <c r="N113" s="37" t="s">
        <v>165</v>
      </c>
      <c r="O113" s="38"/>
    </row>
    <row r="114" spans="1:15" x14ac:dyDescent="0.3">
      <c r="A114" s="3">
        <f t="shared" si="4"/>
        <v>2027</v>
      </c>
      <c r="B114" s="35">
        <v>710.37</v>
      </c>
      <c r="C114" s="35">
        <v>115.73906072251305</v>
      </c>
      <c r="D114" s="35">
        <v>531.91</v>
      </c>
      <c r="E114" s="35">
        <v>2127.64</v>
      </c>
      <c r="F114" s="37" t="s">
        <v>165</v>
      </c>
      <c r="G114" s="37" t="s">
        <v>165</v>
      </c>
      <c r="H114" s="86">
        <v>120</v>
      </c>
      <c r="I114" s="86">
        <v>199</v>
      </c>
      <c r="J114" s="35">
        <v>16.010000000000002</v>
      </c>
      <c r="K114" s="37" t="s">
        <v>165</v>
      </c>
      <c r="L114" s="36" t="s">
        <v>165</v>
      </c>
      <c r="M114" s="35">
        <v>112.83</v>
      </c>
      <c r="N114" s="37" t="s">
        <v>165</v>
      </c>
      <c r="O114" s="38"/>
    </row>
    <row r="115" spans="1:15" x14ac:dyDescent="0.3">
      <c r="A115" s="3">
        <f t="shared" si="4"/>
        <v>2028</v>
      </c>
      <c r="B115" s="35">
        <v>793.41</v>
      </c>
      <c r="C115" s="35">
        <v>116.88938767031144</v>
      </c>
      <c r="D115" s="35">
        <v>531.91</v>
      </c>
      <c r="E115" s="35">
        <v>2127.64</v>
      </c>
      <c r="F115" s="37" t="s">
        <v>165</v>
      </c>
      <c r="G115" s="37" t="s">
        <v>165</v>
      </c>
      <c r="H115" s="86">
        <v>150</v>
      </c>
      <c r="I115" s="86">
        <v>211</v>
      </c>
      <c r="J115" s="35">
        <v>21.57</v>
      </c>
      <c r="K115" s="37" t="s">
        <v>165</v>
      </c>
      <c r="L115" s="36" t="s">
        <v>165</v>
      </c>
      <c r="M115" s="35">
        <v>306.08</v>
      </c>
      <c r="N115" s="37" t="s">
        <v>165</v>
      </c>
      <c r="O115" s="38"/>
    </row>
    <row r="116" spans="1:15" x14ac:dyDescent="0.3">
      <c r="A116" s="3">
        <f t="shared" si="4"/>
        <v>2029</v>
      </c>
      <c r="B116" s="35">
        <v>982.36</v>
      </c>
      <c r="C116" s="35">
        <v>118.27882042730599</v>
      </c>
      <c r="D116" s="35">
        <v>531.91</v>
      </c>
      <c r="E116" s="35">
        <v>2127.64</v>
      </c>
      <c r="F116" s="37" t="s">
        <v>165</v>
      </c>
      <c r="G116" s="37" t="s">
        <v>165</v>
      </c>
      <c r="H116" s="86">
        <v>183</v>
      </c>
      <c r="I116" s="86">
        <v>218</v>
      </c>
      <c r="J116" s="35">
        <v>26.759999999999998</v>
      </c>
      <c r="K116" s="37" t="s">
        <v>165</v>
      </c>
      <c r="L116" s="36" t="s">
        <v>165</v>
      </c>
      <c r="M116" s="35">
        <v>400.01</v>
      </c>
      <c r="N116" s="37" t="s">
        <v>165</v>
      </c>
      <c r="O116" s="38"/>
    </row>
    <row r="117" spans="1:15" x14ac:dyDescent="0.3">
      <c r="A117" s="3">
        <f t="shared" si="4"/>
        <v>2030</v>
      </c>
      <c r="B117" s="35">
        <v>1132.99</v>
      </c>
      <c r="C117" s="35">
        <v>119.55259402516945</v>
      </c>
      <c r="D117" s="35">
        <v>999.99</v>
      </c>
      <c r="E117" s="35">
        <v>3999.96</v>
      </c>
      <c r="F117" s="37" t="s">
        <v>165</v>
      </c>
      <c r="G117" s="37" t="s">
        <v>165</v>
      </c>
      <c r="H117" s="86">
        <v>216</v>
      </c>
      <c r="I117" s="86">
        <v>228</v>
      </c>
      <c r="J117" s="35">
        <v>30.79</v>
      </c>
      <c r="K117" s="37" t="s">
        <v>165</v>
      </c>
      <c r="L117" s="36" t="s">
        <v>165</v>
      </c>
      <c r="M117" s="35">
        <v>400.01</v>
      </c>
      <c r="N117" s="37" t="s">
        <v>165</v>
      </c>
      <c r="O117" s="38"/>
    </row>
    <row r="118" spans="1:15" x14ac:dyDescent="0.3">
      <c r="A118" s="3">
        <f t="shared" si="4"/>
        <v>2031</v>
      </c>
      <c r="B118" s="35">
        <v>1272.2749999999999</v>
      </c>
      <c r="C118" s="35">
        <v>119.0394661550436</v>
      </c>
      <c r="D118" s="35">
        <v>999.99</v>
      </c>
      <c r="E118" s="35">
        <v>3999.96</v>
      </c>
      <c r="F118" s="37" t="s">
        <v>165</v>
      </c>
      <c r="G118" s="37" t="s">
        <v>165</v>
      </c>
      <c r="H118" s="86">
        <v>251</v>
      </c>
      <c r="I118" s="86">
        <v>242</v>
      </c>
      <c r="J118" s="35">
        <v>30.8</v>
      </c>
      <c r="K118" s="37" t="s">
        <v>165</v>
      </c>
      <c r="L118" s="36" t="s">
        <v>165</v>
      </c>
      <c r="M118" s="35">
        <v>400.01</v>
      </c>
      <c r="N118" s="37" t="s">
        <v>165</v>
      </c>
      <c r="O118" s="38"/>
    </row>
    <row r="119" spans="1:15" x14ac:dyDescent="0.3">
      <c r="A119" s="3">
        <f t="shared" si="4"/>
        <v>2032</v>
      </c>
      <c r="B119" s="35">
        <v>1428.8549999999998</v>
      </c>
      <c r="C119" s="35">
        <v>118.41300061010524</v>
      </c>
      <c r="D119" s="35">
        <v>999.99</v>
      </c>
      <c r="E119" s="35">
        <v>3999.96</v>
      </c>
      <c r="F119" s="37" t="s">
        <v>165</v>
      </c>
      <c r="G119" s="37" t="s">
        <v>165</v>
      </c>
      <c r="H119" s="86">
        <v>285</v>
      </c>
      <c r="I119" s="86">
        <v>252</v>
      </c>
      <c r="J119" s="35">
        <v>30.8</v>
      </c>
      <c r="K119" s="37" t="s">
        <v>165</v>
      </c>
      <c r="L119" s="36" t="s">
        <v>165</v>
      </c>
      <c r="M119" s="35">
        <v>400.01</v>
      </c>
      <c r="N119" s="37" t="s">
        <v>165</v>
      </c>
      <c r="O119" s="38"/>
    </row>
    <row r="120" spans="1:15" x14ac:dyDescent="0.3">
      <c r="A120" s="3">
        <f t="shared" si="4"/>
        <v>2033</v>
      </c>
      <c r="B120" s="35">
        <v>1583.2349999999999</v>
      </c>
      <c r="C120" s="35">
        <v>118.02089450464705</v>
      </c>
      <c r="D120" s="35">
        <v>999.99</v>
      </c>
      <c r="E120" s="35">
        <v>3999.96</v>
      </c>
      <c r="F120" s="37" t="s">
        <v>165</v>
      </c>
      <c r="G120" s="37" t="s">
        <v>165</v>
      </c>
      <c r="H120" s="86">
        <v>317</v>
      </c>
      <c r="I120" s="86">
        <v>261</v>
      </c>
      <c r="J120" s="35">
        <v>30.8</v>
      </c>
      <c r="K120" s="37" t="s">
        <v>165</v>
      </c>
      <c r="L120" s="36" t="s">
        <v>165</v>
      </c>
      <c r="M120" s="35">
        <v>400.01</v>
      </c>
      <c r="N120" s="37" t="s">
        <v>165</v>
      </c>
      <c r="O120" s="38"/>
    </row>
    <row r="121" spans="1:15" x14ac:dyDescent="0.3">
      <c r="A121" s="3">
        <f t="shared" si="4"/>
        <v>2034</v>
      </c>
      <c r="B121" s="35">
        <v>1738.4649999999997</v>
      </c>
      <c r="C121" s="35">
        <v>117.51542513212381</v>
      </c>
      <c r="D121" s="35">
        <v>999.99</v>
      </c>
      <c r="E121" s="35">
        <v>3999.96</v>
      </c>
      <c r="F121" s="37" t="s">
        <v>165</v>
      </c>
      <c r="G121" s="37" t="s">
        <v>165</v>
      </c>
      <c r="H121" s="86">
        <v>348</v>
      </c>
      <c r="I121" s="86">
        <v>270</v>
      </c>
      <c r="J121" s="35">
        <v>30.8</v>
      </c>
      <c r="K121" s="37" t="s">
        <v>165</v>
      </c>
      <c r="L121" s="36" t="s">
        <v>165</v>
      </c>
      <c r="M121" s="35">
        <v>400.01</v>
      </c>
      <c r="N121" s="37" t="s">
        <v>165</v>
      </c>
      <c r="O121" s="38"/>
    </row>
    <row r="122" spans="1:15" x14ac:dyDescent="0.3">
      <c r="A122" s="3">
        <f t="shared" si="4"/>
        <v>2035</v>
      </c>
      <c r="B122" s="35">
        <v>1902.8749999999998</v>
      </c>
      <c r="C122" s="35">
        <v>117.01248310646319</v>
      </c>
      <c r="D122" s="35">
        <v>999.99</v>
      </c>
      <c r="E122" s="35">
        <v>3999.96</v>
      </c>
      <c r="F122" s="37" t="s">
        <v>165</v>
      </c>
      <c r="G122" s="37" t="s">
        <v>165</v>
      </c>
      <c r="H122" s="86">
        <v>377</v>
      </c>
      <c r="I122" s="86">
        <v>272</v>
      </c>
      <c r="J122" s="35">
        <v>30.8</v>
      </c>
      <c r="K122" s="37" t="s">
        <v>165</v>
      </c>
      <c r="L122" s="36" t="s">
        <v>165</v>
      </c>
      <c r="M122" s="35">
        <v>400.01</v>
      </c>
      <c r="N122" s="37" t="s">
        <v>165</v>
      </c>
      <c r="O122" s="38"/>
    </row>
    <row r="123" spans="1:15" x14ac:dyDescent="0.3">
      <c r="A123" s="3">
        <f t="shared" si="4"/>
        <v>2036</v>
      </c>
      <c r="B123" s="35">
        <v>2014.9749999999999</v>
      </c>
      <c r="C123" s="35">
        <v>116.39845321543309</v>
      </c>
      <c r="D123" s="35">
        <v>999.99</v>
      </c>
      <c r="E123" s="35">
        <v>3999.96</v>
      </c>
      <c r="F123" s="37" t="s">
        <v>165</v>
      </c>
      <c r="G123" s="37" t="s">
        <v>165</v>
      </c>
      <c r="H123" s="86">
        <v>404</v>
      </c>
      <c r="I123" s="86">
        <v>287</v>
      </c>
      <c r="J123" s="35">
        <v>30.8</v>
      </c>
      <c r="K123" s="37" t="s">
        <v>165</v>
      </c>
      <c r="L123" s="36" t="s">
        <v>165</v>
      </c>
      <c r="M123" s="35">
        <v>400.01</v>
      </c>
      <c r="N123" s="37" t="s">
        <v>165</v>
      </c>
      <c r="O123" s="38"/>
    </row>
    <row r="124" spans="1:15" x14ac:dyDescent="0.3">
      <c r="A124" s="3">
        <f t="shared" si="4"/>
        <v>2037</v>
      </c>
      <c r="B124" s="35">
        <v>2145.0749999999998</v>
      </c>
      <c r="C124" s="35">
        <v>67.74752039704336</v>
      </c>
      <c r="D124" s="35">
        <v>999.99</v>
      </c>
      <c r="E124" s="35">
        <v>3999.96</v>
      </c>
      <c r="F124" s="37" t="s">
        <v>165</v>
      </c>
      <c r="G124" s="37" t="s">
        <v>165</v>
      </c>
      <c r="H124" s="86">
        <v>429</v>
      </c>
      <c r="I124" s="86">
        <v>296</v>
      </c>
      <c r="J124" s="35">
        <v>30.8</v>
      </c>
      <c r="K124" s="37" t="s">
        <v>165</v>
      </c>
      <c r="L124" s="36" t="s">
        <v>165</v>
      </c>
      <c r="M124" s="35">
        <v>400.01</v>
      </c>
      <c r="N124" s="37" t="s">
        <v>165</v>
      </c>
      <c r="O124" s="38"/>
    </row>
    <row r="125" spans="1:15" x14ac:dyDescent="0.3">
      <c r="A125" s="3">
        <f t="shared" si="4"/>
        <v>2038</v>
      </c>
      <c r="B125" s="35">
        <v>2289.395</v>
      </c>
      <c r="C125" s="35">
        <v>41.471463165077267</v>
      </c>
      <c r="D125" s="35">
        <v>999.99</v>
      </c>
      <c r="E125" s="35">
        <v>3999.96</v>
      </c>
      <c r="F125" s="37" t="s">
        <v>165</v>
      </c>
      <c r="G125" s="37" t="s">
        <v>165</v>
      </c>
      <c r="H125" s="86">
        <v>452</v>
      </c>
      <c r="I125" s="86">
        <v>303</v>
      </c>
      <c r="J125" s="35">
        <v>30.8</v>
      </c>
      <c r="K125" s="37" t="s">
        <v>165</v>
      </c>
      <c r="L125" s="36" t="s">
        <v>165</v>
      </c>
      <c r="M125" s="35">
        <v>400.01</v>
      </c>
      <c r="N125" s="37" t="s">
        <v>165</v>
      </c>
      <c r="O125" s="38"/>
    </row>
    <row r="126" spans="1:15" x14ac:dyDescent="0.3">
      <c r="A126" s="3">
        <f t="shared" si="4"/>
        <v>2039</v>
      </c>
      <c r="B126" s="35">
        <v>2391.9649999999992</v>
      </c>
      <c r="C126" s="35">
        <v>16.927020000000002</v>
      </c>
      <c r="D126" s="35">
        <v>1100</v>
      </c>
      <c r="E126" s="35">
        <v>4400</v>
      </c>
      <c r="F126" s="37" t="s">
        <v>165</v>
      </c>
      <c r="G126" s="37" t="s">
        <v>165</v>
      </c>
      <c r="H126" s="86">
        <v>471</v>
      </c>
      <c r="I126" s="86">
        <v>310</v>
      </c>
      <c r="J126" s="35">
        <v>30.8</v>
      </c>
      <c r="K126" s="37" t="s">
        <v>165</v>
      </c>
      <c r="L126" s="36" t="s">
        <v>165</v>
      </c>
      <c r="M126" s="35">
        <v>400.01</v>
      </c>
      <c r="N126" s="37" t="s">
        <v>165</v>
      </c>
      <c r="O126" s="38"/>
    </row>
    <row r="127" spans="1:15" x14ac:dyDescent="0.3">
      <c r="A127" s="3">
        <f t="shared" si="4"/>
        <v>2040</v>
      </c>
      <c r="B127" s="35">
        <v>2464.9949999999999</v>
      </c>
      <c r="C127" s="35">
        <v>16.927020000000002</v>
      </c>
      <c r="D127" s="35">
        <v>1200.01</v>
      </c>
      <c r="E127" s="35">
        <v>4800.04</v>
      </c>
      <c r="F127" s="37" t="s">
        <v>165</v>
      </c>
      <c r="G127" s="37" t="s">
        <v>165</v>
      </c>
      <c r="H127" s="86">
        <v>487</v>
      </c>
      <c r="I127" s="86">
        <v>306</v>
      </c>
      <c r="J127" s="35">
        <v>30.8</v>
      </c>
      <c r="K127" s="37" t="s">
        <v>165</v>
      </c>
      <c r="L127" s="36" t="s">
        <v>165</v>
      </c>
      <c r="M127" s="35">
        <v>400.01</v>
      </c>
      <c r="N127" s="37" t="s">
        <v>165</v>
      </c>
      <c r="O127" s="38"/>
    </row>
    <row r="128" spans="1:15" x14ac:dyDescent="0.3">
      <c r="A128" s="3">
        <f t="shared" si="4"/>
        <v>2041</v>
      </c>
      <c r="B128" s="35">
        <v>2623.6349999999998</v>
      </c>
      <c r="C128" s="35">
        <v>16.927020000000002</v>
      </c>
      <c r="D128" s="35">
        <v>1200.01</v>
      </c>
      <c r="E128" s="35">
        <v>4800.04</v>
      </c>
      <c r="F128" s="37" t="s">
        <v>165</v>
      </c>
      <c r="G128" s="37" t="s">
        <v>165</v>
      </c>
      <c r="H128" s="86">
        <v>503</v>
      </c>
      <c r="I128" s="86">
        <v>314</v>
      </c>
      <c r="J128" s="35">
        <v>30.8</v>
      </c>
      <c r="K128" s="37" t="s">
        <v>165</v>
      </c>
      <c r="L128" s="36" t="s">
        <v>165</v>
      </c>
      <c r="M128" s="35">
        <v>400.01</v>
      </c>
      <c r="N128" s="37" t="s">
        <v>165</v>
      </c>
      <c r="O128" s="38"/>
    </row>
    <row r="129" spans="1:15" x14ac:dyDescent="0.3">
      <c r="A129" s="3">
        <f t="shared" si="4"/>
        <v>2042</v>
      </c>
      <c r="B129" s="35">
        <v>2673.9949999999994</v>
      </c>
      <c r="C129" s="35">
        <v>16.927020000000002</v>
      </c>
      <c r="D129" s="35">
        <v>1200.01</v>
      </c>
      <c r="E129" s="35">
        <v>4800.04</v>
      </c>
      <c r="F129" s="37" t="s">
        <v>165</v>
      </c>
      <c r="G129" s="37" t="s">
        <v>165</v>
      </c>
      <c r="H129" s="86">
        <v>514</v>
      </c>
      <c r="I129" s="86">
        <v>330</v>
      </c>
      <c r="J129" s="35">
        <v>30.8</v>
      </c>
      <c r="K129" s="37" t="s">
        <v>165</v>
      </c>
      <c r="L129" s="36" t="s">
        <v>165</v>
      </c>
      <c r="M129" s="35">
        <v>400.01</v>
      </c>
      <c r="N129" s="37" t="s">
        <v>165</v>
      </c>
      <c r="O129" s="38"/>
    </row>
    <row r="130" spans="1:15" customFormat="1" x14ac:dyDescent="0.3">
      <c r="A130" s="3">
        <v>2043</v>
      </c>
      <c r="B130" s="35">
        <v>2759.1349999999998</v>
      </c>
      <c r="C130" s="35">
        <v>16.927020000000002</v>
      </c>
      <c r="D130" s="35">
        <v>1200.01</v>
      </c>
      <c r="E130" s="35">
        <v>4800.04</v>
      </c>
      <c r="F130" s="37" t="s">
        <v>165</v>
      </c>
      <c r="G130" s="37" t="s">
        <v>165</v>
      </c>
      <c r="H130" s="86">
        <v>523</v>
      </c>
      <c r="I130" s="86">
        <v>336</v>
      </c>
      <c r="J130" s="35">
        <v>30.8</v>
      </c>
      <c r="K130" s="37" t="s">
        <v>165</v>
      </c>
      <c r="L130" s="36" t="s">
        <v>165</v>
      </c>
      <c r="M130" s="35">
        <v>400.01</v>
      </c>
      <c r="N130" s="37" t="s">
        <v>165</v>
      </c>
      <c r="O130" s="38"/>
    </row>
    <row r="131" spans="1:15" customFormat="1" x14ac:dyDescent="0.3">
      <c r="B131" s="26"/>
      <c r="C131" s="26"/>
      <c r="D131" s="26"/>
      <c r="E131" s="26"/>
      <c r="F131" s="26"/>
      <c r="G131" s="26"/>
      <c r="H131" s="88" t="s">
        <v>149</v>
      </c>
      <c r="I131" s="88" t="s">
        <v>149</v>
      </c>
      <c r="J131" s="3"/>
      <c r="K131" s="26"/>
      <c r="L131" s="26"/>
      <c r="M131" s="26"/>
      <c r="N131" s="26"/>
      <c r="O131" s="26"/>
    </row>
    <row r="132" spans="1:15" x14ac:dyDescent="0.3">
      <c r="A132" s="3">
        <f>A107+1</f>
        <v>5</v>
      </c>
      <c r="B132" s="47" t="str">
        <f ca="1">OFFSET(Portfolios!$B$7,A132,0)</f>
        <v>Portfolio5</v>
      </c>
      <c r="C132" s="47" t="str">
        <f ca="1">VLOOKUP(B132,Portfolios!$B$8:$D$47,2,FALSE)</f>
        <v>2-yr forward shift in targets</v>
      </c>
      <c r="H132" s="82" t="s">
        <v>149</v>
      </c>
      <c r="I132" s="82" t="s">
        <v>149</v>
      </c>
    </row>
    <row r="133" spans="1:15" x14ac:dyDescent="0.3">
      <c r="B133" s="3" t="s">
        <v>152</v>
      </c>
      <c r="C133" s="3" t="s">
        <v>152</v>
      </c>
      <c r="D133" s="3" t="s">
        <v>153</v>
      </c>
      <c r="E133" s="3" t="s">
        <v>154</v>
      </c>
      <c r="F133" s="3" t="s">
        <v>153</v>
      </c>
      <c r="G133" s="3" t="s">
        <v>154</v>
      </c>
      <c r="H133" s="82" t="s">
        <v>149</v>
      </c>
      <c r="I133" s="82" t="s">
        <v>149</v>
      </c>
      <c r="J133" s="42" t="s">
        <v>157</v>
      </c>
      <c r="K133" s="11" t="s">
        <v>158</v>
      </c>
      <c r="L133" s="26"/>
    </row>
    <row r="134" spans="1:15" x14ac:dyDescent="0.3">
      <c r="A134" s="3" t="s">
        <v>160</v>
      </c>
      <c r="B134" s="3" t="s">
        <v>161</v>
      </c>
      <c r="C134" s="3" t="s">
        <v>162</v>
      </c>
      <c r="D134" s="3" t="s">
        <v>161</v>
      </c>
      <c r="E134" s="3" t="s">
        <v>161</v>
      </c>
      <c r="F134" s="3" t="s">
        <v>162</v>
      </c>
      <c r="G134" s="3" t="s">
        <v>162</v>
      </c>
      <c r="H134" s="82" t="s">
        <v>155</v>
      </c>
      <c r="I134" s="82" t="s">
        <v>156</v>
      </c>
      <c r="J134" s="3" t="s">
        <v>161</v>
      </c>
      <c r="K134" s="3" t="s">
        <v>162</v>
      </c>
      <c r="L134" s="3" t="s">
        <v>163</v>
      </c>
      <c r="M134" s="3" t="s">
        <v>174</v>
      </c>
      <c r="N134" s="3" t="s">
        <v>164</v>
      </c>
    </row>
    <row r="135" spans="1:15" x14ac:dyDescent="0.3">
      <c r="A135" s="3">
        <f>A110</f>
        <v>2023</v>
      </c>
      <c r="B135" s="36" t="s">
        <v>165</v>
      </c>
      <c r="C135" s="36">
        <v>85.489954347818653</v>
      </c>
      <c r="D135" s="37" t="s">
        <v>165</v>
      </c>
      <c r="E135" s="37" t="s">
        <v>165</v>
      </c>
      <c r="F135" s="37" t="s">
        <v>165</v>
      </c>
      <c r="G135" s="37" t="s">
        <v>165</v>
      </c>
      <c r="H135" s="84" t="s">
        <v>165</v>
      </c>
      <c r="I135" s="84" t="s">
        <v>165</v>
      </c>
      <c r="J135" s="37" t="s">
        <v>165</v>
      </c>
      <c r="K135" s="37" t="s">
        <v>165</v>
      </c>
      <c r="L135" s="36" t="s">
        <v>165</v>
      </c>
      <c r="M135" s="36" t="s">
        <v>165</v>
      </c>
      <c r="N135" s="37" t="s">
        <v>165</v>
      </c>
      <c r="O135" s="37"/>
    </row>
    <row r="136" spans="1:15" x14ac:dyDescent="0.3">
      <c r="A136" s="3">
        <f>A135+1</f>
        <v>2024</v>
      </c>
      <c r="B136" s="35">
        <v>138.6</v>
      </c>
      <c r="C136" s="35">
        <v>112.46754069217755</v>
      </c>
      <c r="D136" s="35">
        <v>0</v>
      </c>
      <c r="E136" s="36">
        <v>0</v>
      </c>
      <c r="F136" s="37" t="s">
        <v>165</v>
      </c>
      <c r="G136" s="37" t="s">
        <v>165</v>
      </c>
      <c r="H136" s="85">
        <v>30</v>
      </c>
      <c r="I136" s="85">
        <v>133</v>
      </c>
      <c r="J136" s="35">
        <v>0</v>
      </c>
      <c r="K136" s="37" t="s">
        <v>165</v>
      </c>
      <c r="L136" s="36" t="s">
        <v>165</v>
      </c>
      <c r="M136" s="35">
        <v>0</v>
      </c>
      <c r="N136" s="37" t="s">
        <v>165</v>
      </c>
      <c r="O136" s="38"/>
    </row>
    <row r="137" spans="1:15" x14ac:dyDescent="0.3">
      <c r="A137" s="3">
        <f t="shared" ref="A137:A154" si="5">A136+1</f>
        <v>2025</v>
      </c>
      <c r="B137" s="35">
        <v>250.21499999999997</v>
      </c>
      <c r="C137" s="35">
        <v>113.20977148356157</v>
      </c>
      <c r="D137" s="35">
        <v>400</v>
      </c>
      <c r="E137" s="36">
        <v>1600</v>
      </c>
      <c r="F137" s="37" t="s">
        <v>165</v>
      </c>
      <c r="G137" s="37" t="s">
        <v>165</v>
      </c>
      <c r="H137" s="85">
        <v>60</v>
      </c>
      <c r="I137" s="85">
        <v>162</v>
      </c>
      <c r="J137" s="35">
        <v>0</v>
      </c>
      <c r="K137" s="37" t="s">
        <v>165</v>
      </c>
      <c r="L137" s="36" t="s">
        <v>165</v>
      </c>
      <c r="M137" s="35">
        <v>0</v>
      </c>
      <c r="N137" s="37" t="s">
        <v>165</v>
      </c>
      <c r="O137" s="38"/>
    </row>
    <row r="138" spans="1:15" x14ac:dyDescent="0.3">
      <c r="A138" s="3">
        <f t="shared" si="5"/>
        <v>2026</v>
      </c>
      <c r="B138" s="35">
        <v>660.27</v>
      </c>
      <c r="C138" s="35">
        <v>114.47310072614376</v>
      </c>
      <c r="D138" s="35">
        <v>531.93000000000006</v>
      </c>
      <c r="E138" s="35">
        <v>2127.7200000000003</v>
      </c>
      <c r="F138" s="37" t="s">
        <v>165</v>
      </c>
      <c r="G138" s="37" t="s">
        <v>165</v>
      </c>
      <c r="H138" s="86">
        <v>90</v>
      </c>
      <c r="I138" s="86">
        <v>183</v>
      </c>
      <c r="J138" s="35">
        <v>12.549999999999999</v>
      </c>
      <c r="K138" s="37" t="s">
        <v>165</v>
      </c>
      <c r="L138" s="36" t="s">
        <v>165</v>
      </c>
      <c r="M138" s="35">
        <v>0</v>
      </c>
      <c r="N138" s="37" t="s">
        <v>165</v>
      </c>
      <c r="O138" s="38"/>
    </row>
    <row r="139" spans="1:15" x14ac:dyDescent="0.3">
      <c r="A139" s="3">
        <f t="shared" si="5"/>
        <v>2027</v>
      </c>
      <c r="B139" s="35">
        <v>742.2</v>
      </c>
      <c r="C139" s="35">
        <v>115.73906072251305</v>
      </c>
      <c r="D139" s="35">
        <v>531.93000000000006</v>
      </c>
      <c r="E139" s="35">
        <v>2127.7200000000003</v>
      </c>
      <c r="F139" s="37" t="s">
        <v>165</v>
      </c>
      <c r="G139" s="37" t="s">
        <v>165</v>
      </c>
      <c r="H139" s="86">
        <v>120</v>
      </c>
      <c r="I139" s="86">
        <v>199</v>
      </c>
      <c r="J139" s="35">
        <v>16.010000000000002</v>
      </c>
      <c r="K139" s="37" t="s">
        <v>165</v>
      </c>
      <c r="L139" s="36" t="s">
        <v>165</v>
      </c>
      <c r="M139" s="35">
        <v>184.51</v>
      </c>
      <c r="N139" s="37" t="s">
        <v>165</v>
      </c>
      <c r="O139" s="38"/>
    </row>
    <row r="140" spans="1:15" x14ac:dyDescent="0.3">
      <c r="A140" s="3">
        <f t="shared" si="5"/>
        <v>2028</v>
      </c>
      <c r="B140" s="35">
        <v>1077.6099999999999</v>
      </c>
      <c r="C140" s="35">
        <v>116.88938767031144</v>
      </c>
      <c r="D140" s="35">
        <v>531.93000000000006</v>
      </c>
      <c r="E140" s="35">
        <v>2127.7200000000003</v>
      </c>
      <c r="F140" s="37" t="s">
        <v>165</v>
      </c>
      <c r="G140" s="37" t="s">
        <v>165</v>
      </c>
      <c r="H140" s="86">
        <v>150</v>
      </c>
      <c r="I140" s="86">
        <v>211</v>
      </c>
      <c r="J140" s="35">
        <v>21.58</v>
      </c>
      <c r="K140" s="37" t="s">
        <v>165</v>
      </c>
      <c r="L140" s="36" t="s">
        <v>165</v>
      </c>
      <c r="M140" s="35">
        <v>400.01</v>
      </c>
      <c r="N140" s="37" t="s">
        <v>165</v>
      </c>
      <c r="O140" s="38"/>
    </row>
    <row r="141" spans="1:15" x14ac:dyDescent="0.3">
      <c r="A141" s="3">
        <f t="shared" si="5"/>
        <v>2029</v>
      </c>
      <c r="B141" s="35">
        <v>1195.3399999999999</v>
      </c>
      <c r="C141" s="35">
        <v>118.27882042730599</v>
      </c>
      <c r="D141" s="35">
        <v>531.93000000000006</v>
      </c>
      <c r="E141" s="35">
        <v>2127.7200000000003</v>
      </c>
      <c r="F141" s="37" t="s">
        <v>165</v>
      </c>
      <c r="G141" s="37" t="s">
        <v>165</v>
      </c>
      <c r="H141" s="86">
        <v>183</v>
      </c>
      <c r="I141" s="86">
        <v>218</v>
      </c>
      <c r="J141" s="35">
        <v>26.79</v>
      </c>
      <c r="K141" s="37" t="s">
        <v>165</v>
      </c>
      <c r="L141" s="36" t="s">
        <v>165</v>
      </c>
      <c r="M141" s="35">
        <v>400.01</v>
      </c>
      <c r="N141" s="37" t="s">
        <v>165</v>
      </c>
      <c r="O141" s="38"/>
    </row>
    <row r="142" spans="1:15" x14ac:dyDescent="0.3">
      <c r="A142" s="3">
        <f t="shared" si="5"/>
        <v>2030</v>
      </c>
      <c r="B142" s="35">
        <v>1224.98</v>
      </c>
      <c r="C142" s="35">
        <v>119.55259402516945</v>
      </c>
      <c r="D142" s="35">
        <v>999.99</v>
      </c>
      <c r="E142" s="35">
        <v>3999.96</v>
      </c>
      <c r="F142" s="37" t="s">
        <v>165</v>
      </c>
      <c r="G142" s="37" t="s">
        <v>165</v>
      </c>
      <c r="H142" s="86">
        <v>216</v>
      </c>
      <c r="I142" s="86">
        <v>228</v>
      </c>
      <c r="J142" s="35">
        <v>30.8</v>
      </c>
      <c r="K142" s="37" t="s">
        <v>165</v>
      </c>
      <c r="L142" s="36" t="s">
        <v>165</v>
      </c>
      <c r="M142" s="35">
        <v>400.01</v>
      </c>
      <c r="N142" s="37" t="s">
        <v>165</v>
      </c>
      <c r="O142" s="38"/>
    </row>
    <row r="143" spans="1:15" x14ac:dyDescent="0.3">
      <c r="A143" s="3">
        <f t="shared" si="5"/>
        <v>2031</v>
      </c>
      <c r="B143" s="35">
        <v>1318.2749999999999</v>
      </c>
      <c r="C143" s="35">
        <v>119.0394661550436</v>
      </c>
      <c r="D143" s="35">
        <v>999.99</v>
      </c>
      <c r="E143" s="35">
        <v>3999.96</v>
      </c>
      <c r="F143" s="37" t="s">
        <v>165</v>
      </c>
      <c r="G143" s="37" t="s">
        <v>165</v>
      </c>
      <c r="H143" s="86">
        <v>251</v>
      </c>
      <c r="I143" s="86">
        <v>242</v>
      </c>
      <c r="J143" s="35">
        <v>30.8</v>
      </c>
      <c r="K143" s="37" t="s">
        <v>165</v>
      </c>
      <c r="L143" s="36" t="s">
        <v>165</v>
      </c>
      <c r="M143" s="35">
        <v>400.01</v>
      </c>
      <c r="N143" s="37" t="s">
        <v>165</v>
      </c>
      <c r="O143" s="38"/>
    </row>
    <row r="144" spans="1:15" x14ac:dyDescent="0.3">
      <c r="A144" s="3">
        <f t="shared" si="5"/>
        <v>2032</v>
      </c>
      <c r="B144" s="35">
        <v>1428.8549999999998</v>
      </c>
      <c r="C144" s="35">
        <v>118.41300061010524</v>
      </c>
      <c r="D144" s="35">
        <v>999.99</v>
      </c>
      <c r="E144" s="35">
        <v>3999.96</v>
      </c>
      <c r="F144" s="37" t="s">
        <v>165</v>
      </c>
      <c r="G144" s="37" t="s">
        <v>165</v>
      </c>
      <c r="H144" s="86">
        <v>285</v>
      </c>
      <c r="I144" s="86">
        <v>252</v>
      </c>
      <c r="J144" s="35">
        <v>30.8</v>
      </c>
      <c r="K144" s="37" t="s">
        <v>165</v>
      </c>
      <c r="L144" s="36" t="s">
        <v>165</v>
      </c>
      <c r="M144" s="35">
        <v>400.01</v>
      </c>
      <c r="N144" s="37" t="s">
        <v>165</v>
      </c>
      <c r="O144" s="38"/>
    </row>
    <row r="145" spans="1:15" x14ac:dyDescent="0.3">
      <c r="A145" s="3">
        <f t="shared" si="5"/>
        <v>2033</v>
      </c>
      <c r="B145" s="35">
        <v>1537.2349999999999</v>
      </c>
      <c r="C145" s="35">
        <v>118.02089450464705</v>
      </c>
      <c r="D145" s="35">
        <v>999.99</v>
      </c>
      <c r="E145" s="35">
        <v>3999.96</v>
      </c>
      <c r="F145" s="37" t="s">
        <v>165</v>
      </c>
      <c r="G145" s="37" t="s">
        <v>165</v>
      </c>
      <c r="H145" s="86">
        <v>317</v>
      </c>
      <c r="I145" s="86">
        <v>261</v>
      </c>
      <c r="J145" s="35">
        <v>30.8</v>
      </c>
      <c r="K145" s="37" t="s">
        <v>165</v>
      </c>
      <c r="L145" s="36" t="s">
        <v>165</v>
      </c>
      <c r="M145" s="35">
        <v>400.01</v>
      </c>
      <c r="N145" s="37" t="s">
        <v>165</v>
      </c>
      <c r="O145" s="38"/>
    </row>
    <row r="146" spans="1:15" x14ac:dyDescent="0.3">
      <c r="A146" s="3">
        <f t="shared" si="5"/>
        <v>2034</v>
      </c>
      <c r="B146" s="35">
        <v>1645.4649999999997</v>
      </c>
      <c r="C146" s="35">
        <v>117.51542513212381</v>
      </c>
      <c r="D146" s="35">
        <v>999.99</v>
      </c>
      <c r="E146" s="35">
        <v>3999.96</v>
      </c>
      <c r="F146" s="37" t="s">
        <v>165</v>
      </c>
      <c r="G146" s="37" t="s">
        <v>165</v>
      </c>
      <c r="H146" s="86">
        <v>348</v>
      </c>
      <c r="I146" s="86">
        <v>270</v>
      </c>
      <c r="J146" s="35">
        <v>30.8</v>
      </c>
      <c r="K146" s="37" t="s">
        <v>165</v>
      </c>
      <c r="L146" s="36" t="s">
        <v>165</v>
      </c>
      <c r="M146" s="35">
        <v>400.01</v>
      </c>
      <c r="N146" s="37" t="s">
        <v>165</v>
      </c>
      <c r="O146" s="38"/>
    </row>
    <row r="147" spans="1:15" x14ac:dyDescent="0.3">
      <c r="A147" s="3">
        <f t="shared" si="5"/>
        <v>2035</v>
      </c>
      <c r="B147" s="35">
        <v>1764.8449999999998</v>
      </c>
      <c r="C147" s="35">
        <v>117.01248310646319</v>
      </c>
      <c r="D147" s="35">
        <v>999.99</v>
      </c>
      <c r="E147" s="35">
        <v>3999.96</v>
      </c>
      <c r="F147" s="37" t="s">
        <v>165</v>
      </c>
      <c r="G147" s="37" t="s">
        <v>165</v>
      </c>
      <c r="H147" s="86">
        <v>377</v>
      </c>
      <c r="I147" s="86">
        <v>272</v>
      </c>
      <c r="J147" s="35">
        <v>30.8</v>
      </c>
      <c r="K147" s="37" t="s">
        <v>165</v>
      </c>
      <c r="L147" s="36" t="s">
        <v>165</v>
      </c>
      <c r="M147" s="35">
        <v>400.01</v>
      </c>
      <c r="N147" s="37" t="s">
        <v>165</v>
      </c>
      <c r="O147" s="38"/>
    </row>
    <row r="148" spans="1:15" x14ac:dyDescent="0.3">
      <c r="A148" s="3">
        <f t="shared" si="5"/>
        <v>2036</v>
      </c>
      <c r="B148" s="35">
        <v>1921.9549999999999</v>
      </c>
      <c r="C148" s="35">
        <v>116.39845321543309</v>
      </c>
      <c r="D148" s="35">
        <v>999.99</v>
      </c>
      <c r="E148" s="35">
        <v>3999.96</v>
      </c>
      <c r="F148" s="37" t="s">
        <v>165</v>
      </c>
      <c r="G148" s="37" t="s">
        <v>165</v>
      </c>
      <c r="H148" s="86">
        <v>404</v>
      </c>
      <c r="I148" s="86">
        <v>287</v>
      </c>
      <c r="J148" s="35">
        <v>30.8</v>
      </c>
      <c r="K148" s="37" t="s">
        <v>165</v>
      </c>
      <c r="L148" s="36" t="s">
        <v>165</v>
      </c>
      <c r="M148" s="35">
        <v>400.01</v>
      </c>
      <c r="N148" s="37" t="s">
        <v>165</v>
      </c>
      <c r="O148" s="38"/>
    </row>
    <row r="149" spans="1:15" x14ac:dyDescent="0.3">
      <c r="A149" s="3">
        <f t="shared" si="5"/>
        <v>2037</v>
      </c>
      <c r="B149" s="35">
        <v>2099.4049999999997</v>
      </c>
      <c r="C149" s="35">
        <v>67.74752039704336</v>
      </c>
      <c r="D149" s="35">
        <v>999.99</v>
      </c>
      <c r="E149" s="35">
        <v>3999.96</v>
      </c>
      <c r="F149" s="37" t="s">
        <v>165</v>
      </c>
      <c r="G149" s="37" t="s">
        <v>165</v>
      </c>
      <c r="H149" s="86">
        <v>429</v>
      </c>
      <c r="I149" s="86">
        <v>296</v>
      </c>
      <c r="J149" s="35">
        <v>30.8</v>
      </c>
      <c r="K149" s="37" t="s">
        <v>165</v>
      </c>
      <c r="L149" s="36" t="s">
        <v>165</v>
      </c>
      <c r="M149" s="35">
        <v>400.01</v>
      </c>
      <c r="N149" s="37" t="s">
        <v>165</v>
      </c>
      <c r="O149" s="38"/>
    </row>
    <row r="150" spans="1:15" x14ac:dyDescent="0.3">
      <c r="A150" s="3">
        <f t="shared" si="5"/>
        <v>2038</v>
      </c>
      <c r="B150" s="35">
        <v>2289.395</v>
      </c>
      <c r="C150" s="35">
        <v>41.471463165077267</v>
      </c>
      <c r="D150" s="35">
        <v>999.99</v>
      </c>
      <c r="E150" s="35">
        <v>3999.96</v>
      </c>
      <c r="F150" s="37" t="s">
        <v>165</v>
      </c>
      <c r="G150" s="37" t="s">
        <v>165</v>
      </c>
      <c r="H150" s="86">
        <v>452</v>
      </c>
      <c r="I150" s="86">
        <v>303</v>
      </c>
      <c r="J150" s="35">
        <v>30.8</v>
      </c>
      <c r="K150" s="37" t="s">
        <v>165</v>
      </c>
      <c r="L150" s="36" t="s">
        <v>165</v>
      </c>
      <c r="M150" s="35">
        <v>400.01</v>
      </c>
      <c r="N150" s="37" t="s">
        <v>165</v>
      </c>
      <c r="O150" s="38"/>
    </row>
    <row r="151" spans="1:15" x14ac:dyDescent="0.3">
      <c r="A151" s="3">
        <f t="shared" si="5"/>
        <v>2039</v>
      </c>
      <c r="B151" s="35">
        <v>2391.9649999999992</v>
      </c>
      <c r="C151" s="35">
        <v>16.927020000000002</v>
      </c>
      <c r="D151" s="35">
        <v>1100</v>
      </c>
      <c r="E151" s="35">
        <v>4400</v>
      </c>
      <c r="F151" s="37" t="s">
        <v>165</v>
      </c>
      <c r="G151" s="37" t="s">
        <v>165</v>
      </c>
      <c r="H151" s="86">
        <v>471</v>
      </c>
      <c r="I151" s="86">
        <v>310</v>
      </c>
      <c r="J151" s="35">
        <v>30.8</v>
      </c>
      <c r="K151" s="37" t="s">
        <v>165</v>
      </c>
      <c r="L151" s="36" t="s">
        <v>165</v>
      </c>
      <c r="M151" s="35">
        <v>400.01</v>
      </c>
      <c r="N151" s="37" t="s">
        <v>165</v>
      </c>
      <c r="O151" s="38"/>
    </row>
    <row r="152" spans="1:15" x14ac:dyDescent="0.3">
      <c r="A152" s="3">
        <f t="shared" si="5"/>
        <v>2040</v>
      </c>
      <c r="B152" s="35">
        <v>2464.9949999999999</v>
      </c>
      <c r="C152" s="35">
        <v>16.927020000000002</v>
      </c>
      <c r="D152" s="35">
        <v>1200.01</v>
      </c>
      <c r="E152" s="35">
        <v>4800.04</v>
      </c>
      <c r="F152" s="37" t="s">
        <v>165</v>
      </c>
      <c r="G152" s="37" t="s">
        <v>165</v>
      </c>
      <c r="H152" s="86">
        <v>487</v>
      </c>
      <c r="I152" s="86">
        <v>306</v>
      </c>
      <c r="J152" s="35">
        <v>30.8</v>
      </c>
      <c r="K152" s="37" t="s">
        <v>165</v>
      </c>
      <c r="L152" s="36" t="s">
        <v>165</v>
      </c>
      <c r="M152" s="35">
        <v>400.01</v>
      </c>
      <c r="N152" s="37" t="s">
        <v>165</v>
      </c>
      <c r="O152" s="38"/>
    </row>
    <row r="153" spans="1:15" x14ac:dyDescent="0.3">
      <c r="A153" s="3">
        <f t="shared" si="5"/>
        <v>2041</v>
      </c>
      <c r="B153" s="35">
        <v>2623.6349999999998</v>
      </c>
      <c r="C153" s="35">
        <v>16.927020000000002</v>
      </c>
      <c r="D153" s="35">
        <v>1200.01</v>
      </c>
      <c r="E153" s="35">
        <v>4800.04</v>
      </c>
      <c r="F153" s="37" t="s">
        <v>165</v>
      </c>
      <c r="G153" s="37" t="s">
        <v>165</v>
      </c>
      <c r="H153" s="86">
        <v>503</v>
      </c>
      <c r="I153" s="86">
        <v>314</v>
      </c>
      <c r="J153" s="35">
        <v>30.8</v>
      </c>
      <c r="K153" s="37" t="s">
        <v>165</v>
      </c>
      <c r="L153" s="36" t="s">
        <v>165</v>
      </c>
      <c r="M153" s="35">
        <v>400.01</v>
      </c>
      <c r="N153" s="37" t="s">
        <v>165</v>
      </c>
      <c r="O153" s="38"/>
    </row>
    <row r="154" spans="1:15" x14ac:dyDescent="0.3">
      <c r="A154" s="3">
        <f t="shared" si="5"/>
        <v>2042</v>
      </c>
      <c r="B154" s="35">
        <v>2673.9949999999994</v>
      </c>
      <c r="C154" s="35">
        <v>16.927020000000002</v>
      </c>
      <c r="D154" s="35">
        <v>1200.01</v>
      </c>
      <c r="E154" s="35">
        <v>4800.04</v>
      </c>
      <c r="F154" s="37" t="s">
        <v>165</v>
      </c>
      <c r="G154" s="37" t="s">
        <v>165</v>
      </c>
      <c r="H154" s="86">
        <v>514</v>
      </c>
      <c r="I154" s="86">
        <v>330</v>
      </c>
      <c r="J154" s="35">
        <v>30.8</v>
      </c>
      <c r="K154" s="37" t="s">
        <v>165</v>
      </c>
      <c r="L154" s="36" t="s">
        <v>165</v>
      </c>
      <c r="M154" s="35">
        <v>400.01</v>
      </c>
      <c r="N154" s="37" t="s">
        <v>165</v>
      </c>
      <c r="O154" s="38"/>
    </row>
    <row r="155" spans="1:15" customFormat="1" x14ac:dyDescent="0.3">
      <c r="A155" s="3">
        <v>2043</v>
      </c>
      <c r="B155" s="35">
        <v>2759.1349999999998</v>
      </c>
      <c r="C155" s="35">
        <v>16.927020000000002</v>
      </c>
      <c r="D155" s="35">
        <v>1200.01</v>
      </c>
      <c r="E155" s="35">
        <v>4800.04</v>
      </c>
      <c r="F155" s="37" t="s">
        <v>165</v>
      </c>
      <c r="G155" s="37" t="s">
        <v>165</v>
      </c>
      <c r="H155" s="86">
        <v>523</v>
      </c>
      <c r="I155" s="86">
        <v>336</v>
      </c>
      <c r="J155" s="35">
        <v>30.8</v>
      </c>
      <c r="K155" s="37" t="s">
        <v>165</v>
      </c>
      <c r="L155" s="36" t="s">
        <v>165</v>
      </c>
      <c r="M155" s="35">
        <v>400.01</v>
      </c>
      <c r="N155" s="37" t="s">
        <v>165</v>
      </c>
      <c r="O155" s="38"/>
    </row>
    <row r="156" spans="1:15" x14ac:dyDescent="0.3">
      <c r="B156" s="47"/>
      <c r="C156" s="47"/>
      <c r="H156" s="82" t="s">
        <v>149</v>
      </c>
      <c r="I156" s="82" t="s">
        <v>149</v>
      </c>
    </row>
    <row r="157" spans="1:15" x14ac:dyDescent="0.3">
      <c r="A157" s="3">
        <f>A132+1</f>
        <v>6</v>
      </c>
      <c r="B157" s="47" t="str">
        <f ca="1">OFFSET(Portfolios!$B$7,A157,0)</f>
        <v>Portfolio6</v>
      </c>
      <c r="C157" s="47" t="str">
        <f ca="1">VLOOKUP(B157,Portfolios!$B$8:$D$47,2,FALSE)</f>
        <v>Optimize NCE</v>
      </c>
      <c r="H157" s="82" t="s">
        <v>149</v>
      </c>
      <c r="I157" s="82" t="s">
        <v>149</v>
      </c>
    </row>
    <row r="158" spans="1:15" x14ac:dyDescent="0.3">
      <c r="B158" s="3" t="s">
        <v>152</v>
      </c>
      <c r="C158" s="3" t="s">
        <v>152</v>
      </c>
      <c r="D158" s="3" t="s">
        <v>153</v>
      </c>
      <c r="E158" s="3" t="s">
        <v>154</v>
      </c>
      <c r="F158" s="3" t="s">
        <v>153</v>
      </c>
      <c r="G158" s="3" t="s">
        <v>154</v>
      </c>
      <c r="H158" s="82" t="s">
        <v>149</v>
      </c>
      <c r="I158" s="82" t="s">
        <v>149</v>
      </c>
      <c r="J158" s="42" t="s">
        <v>157</v>
      </c>
      <c r="K158" s="11" t="s">
        <v>158</v>
      </c>
      <c r="L158" s="26"/>
    </row>
    <row r="159" spans="1:15" x14ac:dyDescent="0.3">
      <c r="A159" s="2" t="s">
        <v>160</v>
      </c>
      <c r="B159" s="3" t="s">
        <v>161</v>
      </c>
      <c r="C159" s="3" t="s">
        <v>162</v>
      </c>
      <c r="D159" s="3" t="s">
        <v>161</v>
      </c>
      <c r="E159" s="3" t="s">
        <v>161</v>
      </c>
      <c r="F159" s="3" t="s">
        <v>162</v>
      </c>
      <c r="G159" s="3" t="s">
        <v>162</v>
      </c>
      <c r="H159" s="82" t="s">
        <v>155</v>
      </c>
      <c r="I159" s="82" t="s">
        <v>156</v>
      </c>
      <c r="J159" s="3" t="s">
        <v>161</v>
      </c>
      <c r="K159" s="3" t="s">
        <v>162</v>
      </c>
      <c r="L159" s="3" t="s">
        <v>163</v>
      </c>
      <c r="M159" s="3" t="s">
        <v>174</v>
      </c>
      <c r="N159" s="3" t="s">
        <v>164</v>
      </c>
    </row>
    <row r="160" spans="1:15" x14ac:dyDescent="0.3">
      <c r="A160" s="3">
        <f>A135</f>
        <v>2023</v>
      </c>
      <c r="B160" s="36" t="s">
        <v>165</v>
      </c>
      <c r="C160" s="36">
        <v>85.489954347818653</v>
      </c>
      <c r="D160" s="37" t="s">
        <v>165</v>
      </c>
      <c r="E160" s="37" t="s">
        <v>165</v>
      </c>
      <c r="F160" s="37" t="s">
        <v>165</v>
      </c>
      <c r="G160" s="37" t="s">
        <v>165</v>
      </c>
      <c r="H160" s="84" t="s">
        <v>165</v>
      </c>
      <c r="I160" s="84" t="s">
        <v>165</v>
      </c>
      <c r="J160" s="37"/>
      <c r="K160" s="37" t="s">
        <v>165</v>
      </c>
      <c r="L160" s="36" t="s">
        <v>165</v>
      </c>
      <c r="M160" s="36" t="s">
        <v>165</v>
      </c>
      <c r="N160" s="37" t="s">
        <v>165</v>
      </c>
      <c r="O160" s="37"/>
    </row>
    <row r="161" spans="1:15" x14ac:dyDescent="0.3">
      <c r="A161" s="3">
        <f>A160+1</f>
        <v>2024</v>
      </c>
      <c r="B161" s="35">
        <v>138.6</v>
      </c>
      <c r="C161" s="35">
        <v>112.46754069217755</v>
      </c>
      <c r="D161" s="35">
        <v>0</v>
      </c>
      <c r="E161" s="36">
        <v>0</v>
      </c>
      <c r="F161" s="37" t="s">
        <v>165</v>
      </c>
      <c r="G161" s="37" t="s">
        <v>165</v>
      </c>
      <c r="H161" s="85">
        <v>30</v>
      </c>
      <c r="I161" s="85">
        <v>133</v>
      </c>
      <c r="J161" s="35">
        <v>0</v>
      </c>
      <c r="K161" s="37" t="s">
        <v>165</v>
      </c>
      <c r="L161" s="36" t="s">
        <v>165</v>
      </c>
      <c r="M161" s="35">
        <v>0</v>
      </c>
      <c r="N161" s="37" t="s">
        <v>165</v>
      </c>
      <c r="O161" s="38"/>
    </row>
    <row r="162" spans="1:15" x14ac:dyDescent="0.3">
      <c r="A162" s="3">
        <f t="shared" ref="A162:A180" si="6">A161+1</f>
        <v>2025</v>
      </c>
      <c r="B162" s="35">
        <v>250.21499999999997</v>
      </c>
      <c r="C162" s="35">
        <v>113.20977148356157</v>
      </c>
      <c r="D162" s="35">
        <v>400</v>
      </c>
      <c r="E162" s="36">
        <v>1600</v>
      </c>
      <c r="F162" s="37" t="s">
        <v>165</v>
      </c>
      <c r="G162" s="37" t="s">
        <v>165</v>
      </c>
      <c r="H162" s="85">
        <v>60.03</v>
      </c>
      <c r="I162" s="85">
        <v>162</v>
      </c>
      <c r="J162" s="35">
        <v>0</v>
      </c>
      <c r="K162" s="37" t="s">
        <v>165</v>
      </c>
      <c r="L162" s="36" t="s">
        <v>165</v>
      </c>
      <c r="M162" s="35">
        <v>0</v>
      </c>
      <c r="N162" s="37" t="s">
        <v>165</v>
      </c>
      <c r="O162" s="38"/>
    </row>
    <row r="163" spans="1:15" x14ac:dyDescent="0.3">
      <c r="A163" s="3">
        <f t="shared" si="6"/>
        <v>2026</v>
      </c>
      <c r="B163" s="35">
        <v>545.26</v>
      </c>
      <c r="C163" s="35">
        <v>114.47310072614376</v>
      </c>
      <c r="D163" s="35">
        <v>560.79999999999995</v>
      </c>
      <c r="E163" s="35">
        <v>2243.1999999999998</v>
      </c>
      <c r="F163" s="37" t="s">
        <v>165</v>
      </c>
      <c r="G163" s="37" t="s">
        <v>165</v>
      </c>
      <c r="H163" s="86">
        <v>102.06</v>
      </c>
      <c r="I163" s="86">
        <v>183</v>
      </c>
      <c r="J163" s="35">
        <v>12.54</v>
      </c>
      <c r="K163" s="37" t="s">
        <v>165</v>
      </c>
      <c r="L163" s="36" t="s">
        <v>165</v>
      </c>
      <c r="M163" s="35">
        <v>0</v>
      </c>
      <c r="N163" s="37" t="s">
        <v>165</v>
      </c>
      <c r="O163" s="38"/>
    </row>
    <row r="164" spans="1:15" x14ac:dyDescent="0.3">
      <c r="A164" s="3">
        <f t="shared" si="6"/>
        <v>2027</v>
      </c>
      <c r="B164" s="35">
        <v>591.65</v>
      </c>
      <c r="C164" s="35">
        <v>115.73906072251305</v>
      </c>
      <c r="D164" s="35">
        <v>560.79999999999995</v>
      </c>
      <c r="E164" s="35">
        <v>2243.1999999999998</v>
      </c>
      <c r="F164" s="37" t="s">
        <v>165</v>
      </c>
      <c r="G164" s="37" t="s">
        <v>165</v>
      </c>
      <c r="H164" s="86">
        <v>142.09</v>
      </c>
      <c r="I164" s="86">
        <v>199</v>
      </c>
      <c r="J164" s="35">
        <v>16.010000000000002</v>
      </c>
      <c r="K164" s="37" t="s">
        <v>165</v>
      </c>
      <c r="L164" s="36" t="s">
        <v>165</v>
      </c>
      <c r="M164" s="35">
        <v>106.28</v>
      </c>
      <c r="N164" s="37" t="s">
        <v>165</v>
      </c>
      <c r="O164" s="38"/>
    </row>
    <row r="165" spans="1:15" x14ac:dyDescent="0.3">
      <c r="A165" s="3">
        <f t="shared" si="6"/>
        <v>2028</v>
      </c>
      <c r="B165" s="35">
        <v>707.01</v>
      </c>
      <c r="C165" s="35">
        <v>116.88938767031144</v>
      </c>
      <c r="D165" s="35">
        <v>560.79999999999995</v>
      </c>
      <c r="E165" s="35">
        <v>2243.1999999999998</v>
      </c>
      <c r="F165" s="37" t="s">
        <v>165</v>
      </c>
      <c r="G165" s="37" t="s">
        <v>165</v>
      </c>
      <c r="H165" s="86">
        <v>182.12</v>
      </c>
      <c r="I165" s="86">
        <v>211</v>
      </c>
      <c r="J165" s="35">
        <v>21.560000000000002</v>
      </c>
      <c r="K165" s="37" t="s">
        <v>165</v>
      </c>
      <c r="L165" s="36" t="s">
        <v>165</v>
      </c>
      <c r="M165" s="35">
        <v>192</v>
      </c>
      <c r="N165" s="37" t="s">
        <v>165</v>
      </c>
      <c r="O165" s="38"/>
    </row>
    <row r="166" spans="1:15" x14ac:dyDescent="0.3">
      <c r="A166" s="3">
        <f t="shared" si="6"/>
        <v>2029</v>
      </c>
      <c r="B166" s="35">
        <v>939.75</v>
      </c>
      <c r="C166" s="35">
        <v>118.27882042730599</v>
      </c>
      <c r="D166" s="35">
        <v>560.79999999999995</v>
      </c>
      <c r="E166" s="35">
        <v>2243.1999999999998</v>
      </c>
      <c r="F166" s="37" t="s">
        <v>165</v>
      </c>
      <c r="G166" s="37" t="s">
        <v>165</v>
      </c>
      <c r="H166" s="86">
        <v>226.15</v>
      </c>
      <c r="I166" s="86">
        <v>218</v>
      </c>
      <c r="J166" s="35">
        <v>26.759999999999998</v>
      </c>
      <c r="K166" s="37" t="s">
        <v>165</v>
      </c>
      <c r="L166" s="36" t="s">
        <v>165</v>
      </c>
      <c r="M166" s="35">
        <v>400.01</v>
      </c>
      <c r="N166" s="37" t="s">
        <v>165</v>
      </c>
      <c r="O166" s="38"/>
    </row>
    <row r="167" spans="1:15" x14ac:dyDescent="0.3">
      <c r="A167" s="3">
        <f t="shared" si="6"/>
        <v>2030</v>
      </c>
      <c r="B167" s="35">
        <v>1079.99</v>
      </c>
      <c r="C167" s="35">
        <v>119.55259402516945</v>
      </c>
      <c r="D167" s="35">
        <v>999.99</v>
      </c>
      <c r="E167" s="35">
        <v>3999.96</v>
      </c>
      <c r="F167" s="37" t="s">
        <v>165</v>
      </c>
      <c r="G167" s="37" t="s">
        <v>165</v>
      </c>
      <c r="H167" s="86">
        <v>269.18</v>
      </c>
      <c r="I167" s="86">
        <v>228</v>
      </c>
      <c r="J167" s="35">
        <v>30.79</v>
      </c>
      <c r="K167" s="37" t="s">
        <v>165</v>
      </c>
      <c r="L167" s="36" t="s">
        <v>165</v>
      </c>
      <c r="M167" s="35">
        <v>400.01</v>
      </c>
      <c r="N167" s="37" t="s">
        <v>165</v>
      </c>
      <c r="O167" s="38"/>
    </row>
    <row r="168" spans="1:15" x14ac:dyDescent="0.3">
      <c r="A168" s="3">
        <f t="shared" si="6"/>
        <v>2031</v>
      </c>
      <c r="B168" s="35">
        <v>1173.2749999999999</v>
      </c>
      <c r="C168" s="35">
        <v>119.0394661550436</v>
      </c>
      <c r="D168" s="35">
        <v>999.99</v>
      </c>
      <c r="E168" s="35">
        <v>3999.96</v>
      </c>
      <c r="F168" s="37" t="s">
        <v>165</v>
      </c>
      <c r="G168" s="37" t="s">
        <v>165</v>
      </c>
      <c r="H168" s="86">
        <v>304.23</v>
      </c>
      <c r="I168" s="86">
        <v>242</v>
      </c>
      <c r="J168" s="35">
        <v>30.8</v>
      </c>
      <c r="K168" s="37" t="s">
        <v>165</v>
      </c>
      <c r="L168" s="36" t="s">
        <v>165</v>
      </c>
      <c r="M168" s="35">
        <v>400.01</v>
      </c>
      <c r="N168" s="37" t="s">
        <v>165</v>
      </c>
      <c r="O168" s="38"/>
    </row>
    <row r="169" spans="1:15" x14ac:dyDescent="0.3">
      <c r="A169" s="3">
        <f t="shared" si="6"/>
        <v>2032</v>
      </c>
      <c r="B169" s="35">
        <v>1283.8549999999998</v>
      </c>
      <c r="C169" s="35">
        <v>118.41300061010524</v>
      </c>
      <c r="D169" s="35">
        <v>999.99</v>
      </c>
      <c r="E169" s="35">
        <v>3999.96</v>
      </c>
      <c r="F169" s="37" t="s">
        <v>165</v>
      </c>
      <c r="G169" s="37" t="s">
        <v>165</v>
      </c>
      <c r="H169" s="86">
        <v>338.28</v>
      </c>
      <c r="I169" s="86">
        <v>252</v>
      </c>
      <c r="J169" s="35">
        <v>30.8</v>
      </c>
      <c r="K169" s="37" t="s">
        <v>165</v>
      </c>
      <c r="L169" s="36" t="s">
        <v>165</v>
      </c>
      <c r="M169" s="35">
        <v>400.01</v>
      </c>
      <c r="N169" s="37" t="s">
        <v>165</v>
      </c>
      <c r="O169" s="38"/>
    </row>
    <row r="170" spans="1:15" x14ac:dyDescent="0.3">
      <c r="A170" s="3">
        <f t="shared" si="6"/>
        <v>2033</v>
      </c>
      <c r="B170" s="35">
        <v>1392.2349999999999</v>
      </c>
      <c r="C170" s="35">
        <v>118.02089450464705</v>
      </c>
      <c r="D170" s="35">
        <v>999.99</v>
      </c>
      <c r="E170" s="35">
        <v>3999.96</v>
      </c>
      <c r="F170" s="37" t="s">
        <v>165</v>
      </c>
      <c r="G170" s="37" t="s">
        <v>165</v>
      </c>
      <c r="H170" s="86">
        <v>370.33</v>
      </c>
      <c r="I170" s="86">
        <v>261</v>
      </c>
      <c r="J170" s="35">
        <v>30.8</v>
      </c>
      <c r="K170" s="37" t="s">
        <v>165</v>
      </c>
      <c r="L170" s="36" t="s">
        <v>165</v>
      </c>
      <c r="M170" s="35">
        <v>400.01</v>
      </c>
      <c r="N170" s="37" t="s">
        <v>165</v>
      </c>
      <c r="O170" s="38"/>
    </row>
    <row r="171" spans="1:15" x14ac:dyDescent="0.3">
      <c r="A171" s="3">
        <f t="shared" si="6"/>
        <v>2034</v>
      </c>
      <c r="B171" s="35">
        <v>1500.4549999999999</v>
      </c>
      <c r="C171" s="35">
        <v>117.51542513212381</v>
      </c>
      <c r="D171" s="35">
        <v>999.99</v>
      </c>
      <c r="E171" s="35">
        <v>3999.96</v>
      </c>
      <c r="F171" s="37" t="s">
        <v>165</v>
      </c>
      <c r="G171" s="37" t="s">
        <v>165</v>
      </c>
      <c r="H171" s="86">
        <v>401.38</v>
      </c>
      <c r="I171" s="86">
        <v>270</v>
      </c>
      <c r="J171" s="35">
        <v>30.8</v>
      </c>
      <c r="K171" s="37" t="s">
        <v>165</v>
      </c>
      <c r="L171" s="36" t="s">
        <v>165</v>
      </c>
      <c r="M171" s="35">
        <v>400.01</v>
      </c>
      <c r="N171" s="37" t="s">
        <v>165</v>
      </c>
      <c r="O171" s="38"/>
    </row>
    <row r="172" spans="1:15" x14ac:dyDescent="0.3">
      <c r="A172" s="3">
        <f t="shared" si="6"/>
        <v>2035</v>
      </c>
      <c r="B172" s="35">
        <v>1619.8449999999998</v>
      </c>
      <c r="C172" s="35">
        <v>117.01248310646319</v>
      </c>
      <c r="D172" s="35">
        <v>999.99</v>
      </c>
      <c r="E172" s="35">
        <v>3999.96</v>
      </c>
      <c r="F172" s="37" t="s">
        <v>165</v>
      </c>
      <c r="G172" s="37" t="s">
        <v>165</v>
      </c>
      <c r="H172" s="86">
        <v>430.43</v>
      </c>
      <c r="I172" s="86">
        <v>272</v>
      </c>
      <c r="J172" s="35">
        <v>30.8</v>
      </c>
      <c r="K172" s="37" t="s">
        <v>165</v>
      </c>
      <c r="L172" s="36" t="s">
        <v>165</v>
      </c>
      <c r="M172" s="35">
        <v>400.01</v>
      </c>
      <c r="N172" s="37" t="s">
        <v>165</v>
      </c>
      <c r="O172" s="38"/>
    </row>
    <row r="173" spans="1:15" x14ac:dyDescent="0.3">
      <c r="A173" s="3">
        <f t="shared" si="6"/>
        <v>2036</v>
      </c>
      <c r="B173" s="35">
        <v>1776.9449999999999</v>
      </c>
      <c r="C173" s="35">
        <v>116.39845321543309</v>
      </c>
      <c r="D173" s="35">
        <v>999.99</v>
      </c>
      <c r="E173" s="35">
        <v>3999.96</v>
      </c>
      <c r="F173" s="37" t="s">
        <v>165</v>
      </c>
      <c r="G173" s="37" t="s">
        <v>165</v>
      </c>
      <c r="H173" s="86">
        <v>457.48</v>
      </c>
      <c r="I173" s="86">
        <v>287</v>
      </c>
      <c r="J173" s="35">
        <v>30.8</v>
      </c>
      <c r="K173" s="37" t="s">
        <v>165</v>
      </c>
      <c r="L173" s="36" t="s">
        <v>165</v>
      </c>
      <c r="M173" s="35">
        <v>400.01</v>
      </c>
      <c r="N173" s="37" t="s">
        <v>165</v>
      </c>
      <c r="O173" s="38"/>
    </row>
    <row r="174" spans="1:15" x14ac:dyDescent="0.3">
      <c r="A174" s="3">
        <f t="shared" si="6"/>
        <v>2037</v>
      </c>
      <c r="B174" s="35">
        <v>1954.0349999999999</v>
      </c>
      <c r="C174" s="35">
        <v>67.74752039704336</v>
      </c>
      <c r="D174" s="35">
        <v>999.99</v>
      </c>
      <c r="E174" s="35">
        <v>3999.96</v>
      </c>
      <c r="F174" s="37" t="s">
        <v>165</v>
      </c>
      <c r="G174" s="37" t="s">
        <v>165</v>
      </c>
      <c r="H174" s="86">
        <v>482.53</v>
      </c>
      <c r="I174" s="86">
        <v>296</v>
      </c>
      <c r="J174" s="35">
        <v>30.8</v>
      </c>
      <c r="K174" s="37" t="s">
        <v>165</v>
      </c>
      <c r="L174" s="36" t="s">
        <v>165</v>
      </c>
      <c r="M174" s="35">
        <v>400.01</v>
      </c>
      <c r="N174" s="37" t="s">
        <v>165</v>
      </c>
      <c r="O174" s="38"/>
    </row>
    <row r="175" spans="1:15" x14ac:dyDescent="0.3">
      <c r="A175" s="3">
        <f t="shared" si="6"/>
        <v>2038</v>
      </c>
      <c r="B175" s="35">
        <v>2143.3650000000002</v>
      </c>
      <c r="C175" s="35">
        <v>41.471463165077267</v>
      </c>
      <c r="D175" s="35">
        <v>999.99</v>
      </c>
      <c r="E175" s="35">
        <v>3999.96</v>
      </c>
      <c r="F175" s="37" t="s">
        <v>165</v>
      </c>
      <c r="G175" s="37" t="s">
        <v>165</v>
      </c>
      <c r="H175" s="86">
        <v>505.58</v>
      </c>
      <c r="I175" s="86">
        <v>303</v>
      </c>
      <c r="J175" s="35">
        <v>30.8</v>
      </c>
      <c r="K175" s="37" t="s">
        <v>165</v>
      </c>
      <c r="L175" s="36" t="s">
        <v>165</v>
      </c>
      <c r="M175" s="35">
        <v>400.01</v>
      </c>
      <c r="N175" s="37" t="s">
        <v>165</v>
      </c>
      <c r="O175" s="38"/>
    </row>
    <row r="176" spans="1:15" x14ac:dyDescent="0.3">
      <c r="A176" s="3">
        <f t="shared" si="6"/>
        <v>2039</v>
      </c>
      <c r="B176" s="35">
        <v>2291.9349999999999</v>
      </c>
      <c r="C176" s="35">
        <v>16.927020000000002</v>
      </c>
      <c r="D176" s="35">
        <v>1100</v>
      </c>
      <c r="E176" s="35">
        <v>4400</v>
      </c>
      <c r="F176" s="37" t="s">
        <v>165</v>
      </c>
      <c r="G176" s="37" t="s">
        <v>165</v>
      </c>
      <c r="H176" s="86">
        <v>524.63</v>
      </c>
      <c r="I176" s="86">
        <v>310</v>
      </c>
      <c r="J176" s="35">
        <v>30.8</v>
      </c>
      <c r="K176" s="37" t="s">
        <v>165</v>
      </c>
      <c r="L176" s="36" t="s">
        <v>165</v>
      </c>
      <c r="M176" s="35">
        <v>400.01</v>
      </c>
      <c r="N176" s="37" t="s">
        <v>165</v>
      </c>
      <c r="O176" s="38"/>
    </row>
    <row r="177" spans="1:15" x14ac:dyDescent="0.3">
      <c r="A177" s="3">
        <f t="shared" si="6"/>
        <v>2040</v>
      </c>
      <c r="B177" s="35">
        <v>2411.9949999999999</v>
      </c>
      <c r="C177" s="35">
        <v>16.927020000000002</v>
      </c>
      <c r="D177" s="35">
        <v>1200.01</v>
      </c>
      <c r="E177" s="35">
        <v>4800.04</v>
      </c>
      <c r="F177" s="37" t="s">
        <v>165</v>
      </c>
      <c r="G177" s="37" t="s">
        <v>165</v>
      </c>
      <c r="H177" s="86">
        <v>540.67999999999995</v>
      </c>
      <c r="I177" s="86">
        <v>306</v>
      </c>
      <c r="J177" s="35">
        <v>30.8</v>
      </c>
      <c r="K177" s="37" t="s">
        <v>165</v>
      </c>
      <c r="L177" s="36" t="s">
        <v>165</v>
      </c>
      <c r="M177" s="35">
        <v>400.01</v>
      </c>
      <c r="N177" s="37" t="s">
        <v>165</v>
      </c>
      <c r="O177" s="38"/>
    </row>
    <row r="178" spans="1:15" x14ac:dyDescent="0.3">
      <c r="A178" s="3">
        <f t="shared" si="6"/>
        <v>2041</v>
      </c>
      <c r="B178" s="35">
        <v>2570.625</v>
      </c>
      <c r="C178" s="35">
        <v>16.927020000000002</v>
      </c>
      <c r="D178" s="35">
        <v>1200.01</v>
      </c>
      <c r="E178" s="35">
        <v>4800.04</v>
      </c>
      <c r="F178" s="37" t="s">
        <v>165</v>
      </c>
      <c r="G178" s="37" t="s">
        <v>165</v>
      </c>
      <c r="H178" s="86">
        <v>556.73</v>
      </c>
      <c r="I178" s="86">
        <v>314</v>
      </c>
      <c r="J178" s="35">
        <v>30.8</v>
      </c>
      <c r="K178" s="37" t="s">
        <v>165</v>
      </c>
      <c r="L178" s="36" t="s">
        <v>165</v>
      </c>
      <c r="M178" s="35">
        <v>400.01</v>
      </c>
      <c r="N178" s="37" t="s">
        <v>165</v>
      </c>
      <c r="O178" s="38"/>
    </row>
    <row r="179" spans="1:15" x14ac:dyDescent="0.3">
      <c r="A179" s="3">
        <f t="shared" si="6"/>
        <v>2042</v>
      </c>
      <c r="B179" s="35">
        <v>2620.9949999999994</v>
      </c>
      <c r="C179" s="35">
        <v>16.927020000000002</v>
      </c>
      <c r="D179" s="35">
        <v>1200.01</v>
      </c>
      <c r="E179" s="35">
        <v>4800.04</v>
      </c>
      <c r="F179" s="37" t="s">
        <v>165</v>
      </c>
      <c r="G179" s="37" t="s">
        <v>165</v>
      </c>
      <c r="H179" s="86">
        <v>567.78</v>
      </c>
      <c r="I179" s="86">
        <v>330</v>
      </c>
      <c r="J179" s="35">
        <v>30.8</v>
      </c>
      <c r="K179" s="37" t="s">
        <v>165</v>
      </c>
      <c r="L179" s="36" t="s">
        <v>165</v>
      </c>
      <c r="M179" s="35">
        <v>400.01</v>
      </c>
      <c r="N179" s="37" t="s">
        <v>165</v>
      </c>
      <c r="O179" s="38"/>
    </row>
    <row r="180" spans="1:15" customFormat="1" x14ac:dyDescent="0.3">
      <c r="A180" s="3">
        <f t="shared" si="6"/>
        <v>2043</v>
      </c>
      <c r="B180" s="35">
        <v>2706.1249999999995</v>
      </c>
      <c r="C180" s="35">
        <v>16.927020000000002</v>
      </c>
      <c r="D180" s="35">
        <v>1200.01</v>
      </c>
      <c r="E180" s="35">
        <v>4800.04</v>
      </c>
      <c r="F180" s="37" t="s">
        <v>165</v>
      </c>
      <c r="G180" s="37" t="s">
        <v>165</v>
      </c>
      <c r="H180" s="86">
        <v>576.83000000000004</v>
      </c>
      <c r="I180" s="86">
        <v>336</v>
      </c>
      <c r="J180" s="35">
        <v>30.8</v>
      </c>
      <c r="K180" s="37" t="s">
        <v>165</v>
      </c>
      <c r="L180" s="36" t="s">
        <v>165</v>
      </c>
      <c r="M180" s="35">
        <v>400.01</v>
      </c>
      <c r="N180" s="37" t="s">
        <v>165</v>
      </c>
      <c r="O180" s="38"/>
    </row>
    <row r="181" spans="1:15" x14ac:dyDescent="0.3">
      <c r="B181" s="47"/>
      <c r="C181" s="47"/>
      <c r="H181" s="82" t="s">
        <v>149</v>
      </c>
      <c r="I181" s="82" t="s">
        <v>149</v>
      </c>
    </row>
    <row r="182" spans="1:15" x14ac:dyDescent="0.3">
      <c r="A182" s="3">
        <f>A157+1</f>
        <v>7</v>
      </c>
      <c r="B182" s="47" t="str">
        <f ca="1">OFFSET(Portfolios!$B$7,A182,0)</f>
        <v>Portfolio7</v>
      </c>
      <c r="C182" s="47" t="str">
        <f ca="1">VLOOKUP(B182,Portfolios!$B$8:$D$47,2,FALSE)</f>
        <v xml:space="preserve">Zero NCE </v>
      </c>
      <c r="H182" s="82" t="s">
        <v>149</v>
      </c>
      <c r="I182" s="82" t="s">
        <v>149</v>
      </c>
    </row>
    <row r="183" spans="1:15" x14ac:dyDescent="0.3">
      <c r="B183" s="3" t="s">
        <v>152</v>
      </c>
      <c r="C183" s="3" t="s">
        <v>152</v>
      </c>
      <c r="D183" s="3" t="s">
        <v>153</v>
      </c>
      <c r="E183" s="3" t="s">
        <v>154</v>
      </c>
      <c r="F183" s="3" t="s">
        <v>153</v>
      </c>
      <c r="G183" s="3" t="s">
        <v>154</v>
      </c>
      <c r="H183" s="82" t="s">
        <v>149</v>
      </c>
      <c r="I183" s="82" t="s">
        <v>149</v>
      </c>
      <c r="J183" s="42" t="s">
        <v>157</v>
      </c>
      <c r="K183" s="11" t="s">
        <v>158</v>
      </c>
      <c r="L183" s="26"/>
    </row>
    <row r="184" spans="1:15" x14ac:dyDescent="0.3">
      <c r="A184" s="3" t="s">
        <v>160</v>
      </c>
      <c r="B184" s="3" t="s">
        <v>161</v>
      </c>
      <c r="C184" s="3" t="s">
        <v>162</v>
      </c>
      <c r="D184" s="3" t="s">
        <v>161</v>
      </c>
      <c r="E184" s="3" t="s">
        <v>161</v>
      </c>
      <c r="F184" s="3" t="s">
        <v>162</v>
      </c>
      <c r="G184" s="3" t="s">
        <v>162</v>
      </c>
      <c r="H184" s="82" t="s">
        <v>155</v>
      </c>
      <c r="I184" s="82" t="s">
        <v>156</v>
      </c>
      <c r="J184" s="3" t="s">
        <v>161</v>
      </c>
      <c r="K184" s="3" t="s">
        <v>162</v>
      </c>
      <c r="L184" s="3" t="s">
        <v>163</v>
      </c>
      <c r="M184" s="3" t="s">
        <v>174</v>
      </c>
      <c r="N184" s="3" t="s">
        <v>164</v>
      </c>
    </row>
    <row r="185" spans="1:15" x14ac:dyDescent="0.3">
      <c r="A185" s="3">
        <f>A160</f>
        <v>2023</v>
      </c>
      <c r="B185" s="36" t="s">
        <v>165</v>
      </c>
      <c r="C185" s="36">
        <v>85.489954347818653</v>
      </c>
      <c r="D185" s="37" t="s">
        <v>165</v>
      </c>
      <c r="E185" s="37" t="s">
        <v>165</v>
      </c>
      <c r="F185" s="37" t="s">
        <v>165</v>
      </c>
      <c r="G185" s="37" t="s">
        <v>165</v>
      </c>
      <c r="H185" s="84" t="s">
        <v>165</v>
      </c>
      <c r="I185" s="84" t="s">
        <v>165</v>
      </c>
      <c r="J185" s="37" t="s">
        <v>165</v>
      </c>
      <c r="K185" s="37" t="s">
        <v>165</v>
      </c>
      <c r="L185" s="36" t="s">
        <v>165</v>
      </c>
      <c r="M185" s="36" t="s">
        <v>165</v>
      </c>
      <c r="N185" s="37" t="s">
        <v>165</v>
      </c>
      <c r="O185" s="37"/>
    </row>
    <row r="186" spans="1:15" x14ac:dyDescent="0.3">
      <c r="A186" s="3">
        <f>A185+1</f>
        <v>2024</v>
      </c>
      <c r="B186" s="35">
        <v>138.6</v>
      </c>
      <c r="C186" s="35">
        <v>112.46754069217755</v>
      </c>
      <c r="D186" s="35">
        <v>0</v>
      </c>
      <c r="E186" s="36">
        <v>0</v>
      </c>
      <c r="F186" s="37" t="s">
        <v>165</v>
      </c>
      <c r="G186" s="37" t="s">
        <v>165</v>
      </c>
      <c r="H186" s="85">
        <v>30</v>
      </c>
      <c r="I186" s="85">
        <v>133</v>
      </c>
      <c r="J186" s="35">
        <v>0</v>
      </c>
      <c r="K186" s="37" t="s">
        <v>165</v>
      </c>
      <c r="L186" s="36" t="s">
        <v>165</v>
      </c>
      <c r="M186" s="35">
        <v>0</v>
      </c>
      <c r="N186" s="37" t="s">
        <v>165</v>
      </c>
      <c r="O186" s="38"/>
    </row>
    <row r="187" spans="1:15" x14ac:dyDescent="0.3">
      <c r="A187" s="3">
        <f t="shared" ref="A187:A205" si="7">A186+1</f>
        <v>2025</v>
      </c>
      <c r="B187" s="35">
        <v>250.21499999999997</v>
      </c>
      <c r="C187" s="35">
        <v>113.20977148356157</v>
      </c>
      <c r="D187" s="35">
        <v>400</v>
      </c>
      <c r="E187" s="36">
        <v>1600</v>
      </c>
      <c r="F187" s="37" t="s">
        <v>165</v>
      </c>
      <c r="G187" s="37" t="s">
        <v>165</v>
      </c>
      <c r="H187" s="85">
        <v>60</v>
      </c>
      <c r="I187" s="85">
        <v>162</v>
      </c>
      <c r="J187" s="35">
        <v>0</v>
      </c>
      <c r="K187" s="37" t="s">
        <v>165</v>
      </c>
      <c r="L187" s="36" t="s">
        <v>165</v>
      </c>
      <c r="M187" s="35">
        <v>0</v>
      </c>
      <c r="N187" s="37" t="s">
        <v>165</v>
      </c>
      <c r="O187" s="38"/>
    </row>
    <row r="188" spans="1:15" x14ac:dyDescent="0.3">
      <c r="A188" s="3">
        <f t="shared" si="7"/>
        <v>2026</v>
      </c>
      <c r="B188" s="35">
        <v>554.19000000000005</v>
      </c>
      <c r="C188" s="35">
        <v>114.47310072614376</v>
      </c>
      <c r="D188" s="35">
        <v>574.1</v>
      </c>
      <c r="E188" s="35">
        <v>2296.4</v>
      </c>
      <c r="F188" s="37" t="s">
        <v>165</v>
      </c>
      <c r="G188" s="37" t="s">
        <v>165</v>
      </c>
      <c r="H188" s="86">
        <v>90</v>
      </c>
      <c r="I188" s="86">
        <v>183</v>
      </c>
      <c r="J188" s="35">
        <v>12.54</v>
      </c>
      <c r="K188" s="37" t="s">
        <v>165</v>
      </c>
      <c r="L188" s="36" t="s">
        <v>165</v>
      </c>
      <c r="M188" s="35">
        <v>0</v>
      </c>
      <c r="N188" s="37" t="s">
        <v>165</v>
      </c>
      <c r="O188" s="38"/>
    </row>
    <row r="189" spans="1:15" x14ac:dyDescent="0.3">
      <c r="A189" s="3">
        <f t="shared" si="7"/>
        <v>2027</v>
      </c>
      <c r="B189" s="35">
        <v>613.82000000000005</v>
      </c>
      <c r="C189" s="35">
        <v>115.73906072251305</v>
      </c>
      <c r="D189" s="35">
        <v>574.1</v>
      </c>
      <c r="E189" s="35">
        <v>2296.4</v>
      </c>
      <c r="F189" s="37" t="s">
        <v>165</v>
      </c>
      <c r="G189" s="37" t="s">
        <v>165</v>
      </c>
      <c r="H189" s="86">
        <v>120</v>
      </c>
      <c r="I189" s="86">
        <v>199</v>
      </c>
      <c r="J189" s="35">
        <v>16.010000000000002</v>
      </c>
      <c r="K189" s="37" t="s">
        <v>165</v>
      </c>
      <c r="L189" s="36" t="s">
        <v>165</v>
      </c>
      <c r="M189" s="35">
        <v>137.16999999999999</v>
      </c>
      <c r="N189" s="37" t="s">
        <v>165</v>
      </c>
      <c r="O189" s="38"/>
    </row>
    <row r="190" spans="1:15" x14ac:dyDescent="0.3">
      <c r="A190" s="3">
        <f t="shared" si="7"/>
        <v>2028</v>
      </c>
      <c r="B190" s="35">
        <v>747.28</v>
      </c>
      <c r="C190" s="35">
        <v>116.88938767031144</v>
      </c>
      <c r="D190" s="35">
        <v>574.1</v>
      </c>
      <c r="E190" s="35">
        <v>2296.4</v>
      </c>
      <c r="F190" s="37" t="s">
        <v>165</v>
      </c>
      <c r="G190" s="37" t="s">
        <v>165</v>
      </c>
      <c r="H190" s="86">
        <v>150</v>
      </c>
      <c r="I190" s="86">
        <v>211</v>
      </c>
      <c r="J190" s="35">
        <v>21.560000000000002</v>
      </c>
      <c r="K190" s="37" t="s">
        <v>165</v>
      </c>
      <c r="L190" s="36" t="s">
        <v>165</v>
      </c>
      <c r="M190" s="35">
        <v>298.64999999999998</v>
      </c>
      <c r="N190" s="37" t="s">
        <v>165</v>
      </c>
      <c r="O190" s="38"/>
    </row>
    <row r="191" spans="1:15" x14ac:dyDescent="0.3">
      <c r="A191" s="3">
        <f t="shared" si="7"/>
        <v>2029</v>
      </c>
      <c r="B191" s="35">
        <v>982.91</v>
      </c>
      <c r="C191" s="35">
        <v>118.27882042730599</v>
      </c>
      <c r="D191" s="35">
        <v>574.1</v>
      </c>
      <c r="E191" s="35">
        <v>2296.4</v>
      </c>
      <c r="F191" s="37" t="s">
        <v>165</v>
      </c>
      <c r="G191" s="37" t="s">
        <v>165</v>
      </c>
      <c r="H191" s="86">
        <v>183</v>
      </c>
      <c r="I191" s="86">
        <v>218</v>
      </c>
      <c r="J191" s="35">
        <v>26.769999999999996</v>
      </c>
      <c r="K191" s="37" t="s">
        <v>165</v>
      </c>
      <c r="L191" s="36" t="s">
        <v>165</v>
      </c>
      <c r="M191" s="35">
        <v>400.01</v>
      </c>
      <c r="N191" s="37" t="s">
        <v>165</v>
      </c>
      <c r="O191" s="38"/>
    </row>
    <row r="192" spans="1:15" x14ac:dyDescent="0.3">
      <c r="A192" s="3">
        <f t="shared" si="7"/>
        <v>2030</v>
      </c>
      <c r="B192" s="35">
        <v>1132.98</v>
      </c>
      <c r="C192" s="35">
        <v>119.55259402516945</v>
      </c>
      <c r="D192" s="35">
        <v>999.99</v>
      </c>
      <c r="E192" s="35">
        <v>3999.96</v>
      </c>
      <c r="F192" s="37" t="s">
        <v>165</v>
      </c>
      <c r="G192" s="37" t="s">
        <v>165</v>
      </c>
      <c r="H192" s="86">
        <v>216</v>
      </c>
      <c r="I192" s="86">
        <v>228</v>
      </c>
      <c r="J192" s="35">
        <v>30.8</v>
      </c>
      <c r="K192" s="37" t="s">
        <v>165</v>
      </c>
      <c r="L192" s="36" t="s">
        <v>165</v>
      </c>
      <c r="M192" s="35">
        <v>400.01</v>
      </c>
      <c r="N192" s="37" t="s">
        <v>165</v>
      </c>
      <c r="O192" s="38"/>
    </row>
    <row r="193" spans="1:15" x14ac:dyDescent="0.3">
      <c r="A193" s="3">
        <f t="shared" si="7"/>
        <v>2031</v>
      </c>
      <c r="B193" s="35">
        <v>1226.2749999999999</v>
      </c>
      <c r="C193" s="35">
        <v>119.0394661550436</v>
      </c>
      <c r="D193" s="35">
        <v>999.99</v>
      </c>
      <c r="E193" s="35">
        <v>3999.96</v>
      </c>
      <c r="F193" s="37" t="s">
        <v>165</v>
      </c>
      <c r="G193" s="37" t="s">
        <v>165</v>
      </c>
      <c r="H193" s="86">
        <v>251</v>
      </c>
      <c r="I193" s="86">
        <v>242</v>
      </c>
      <c r="J193" s="35">
        <v>30.8</v>
      </c>
      <c r="K193" s="37" t="s">
        <v>165</v>
      </c>
      <c r="L193" s="36" t="s">
        <v>165</v>
      </c>
      <c r="M193" s="35">
        <v>400.01</v>
      </c>
      <c r="N193" s="37" t="s">
        <v>165</v>
      </c>
      <c r="O193" s="38"/>
    </row>
    <row r="194" spans="1:15" x14ac:dyDescent="0.3">
      <c r="A194" s="3">
        <f t="shared" si="7"/>
        <v>2032</v>
      </c>
      <c r="B194" s="35">
        <v>1336.8549999999998</v>
      </c>
      <c r="C194" s="35">
        <v>118.41300061010524</v>
      </c>
      <c r="D194" s="35">
        <v>999.99</v>
      </c>
      <c r="E194" s="35">
        <v>3999.96</v>
      </c>
      <c r="F194" s="37" t="s">
        <v>165</v>
      </c>
      <c r="G194" s="37" t="s">
        <v>165</v>
      </c>
      <c r="H194" s="86">
        <v>285</v>
      </c>
      <c r="I194" s="86">
        <v>252</v>
      </c>
      <c r="J194" s="35">
        <v>30.8</v>
      </c>
      <c r="K194" s="37" t="s">
        <v>165</v>
      </c>
      <c r="L194" s="36" t="s">
        <v>165</v>
      </c>
      <c r="M194" s="35">
        <v>400.01</v>
      </c>
      <c r="N194" s="37" t="s">
        <v>165</v>
      </c>
      <c r="O194" s="38"/>
    </row>
    <row r="195" spans="1:15" x14ac:dyDescent="0.3">
      <c r="A195" s="3">
        <f t="shared" si="7"/>
        <v>2033</v>
      </c>
      <c r="B195" s="35">
        <v>1445.2349999999999</v>
      </c>
      <c r="C195" s="35">
        <v>118.02089450464705</v>
      </c>
      <c r="D195" s="35">
        <v>999.99</v>
      </c>
      <c r="E195" s="35">
        <v>3999.96</v>
      </c>
      <c r="F195" s="37" t="s">
        <v>165</v>
      </c>
      <c r="G195" s="37" t="s">
        <v>165</v>
      </c>
      <c r="H195" s="86">
        <v>317</v>
      </c>
      <c r="I195" s="86">
        <v>261</v>
      </c>
      <c r="J195" s="35">
        <v>30.8</v>
      </c>
      <c r="K195" s="37" t="s">
        <v>165</v>
      </c>
      <c r="L195" s="36" t="s">
        <v>165</v>
      </c>
      <c r="M195" s="35">
        <v>400.01</v>
      </c>
      <c r="N195" s="37" t="s">
        <v>165</v>
      </c>
      <c r="O195" s="38"/>
    </row>
    <row r="196" spans="1:15" x14ac:dyDescent="0.3">
      <c r="A196" s="3">
        <f t="shared" si="7"/>
        <v>2034</v>
      </c>
      <c r="B196" s="35">
        <v>1553.4649999999997</v>
      </c>
      <c r="C196" s="35">
        <v>117.51542513212381</v>
      </c>
      <c r="D196" s="35">
        <v>999.99</v>
      </c>
      <c r="E196" s="35">
        <v>3999.96</v>
      </c>
      <c r="F196" s="37" t="s">
        <v>165</v>
      </c>
      <c r="G196" s="37" t="s">
        <v>165</v>
      </c>
      <c r="H196" s="86">
        <v>348</v>
      </c>
      <c r="I196" s="86">
        <v>270</v>
      </c>
      <c r="J196" s="35">
        <v>30.8</v>
      </c>
      <c r="K196" s="37" t="s">
        <v>165</v>
      </c>
      <c r="L196" s="36" t="s">
        <v>165</v>
      </c>
      <c r="M196" s="35">
        <v>400.01</v>
      </c>
      <c r="N196" s="37" t="s">
        <v>165</v>
      </c>
      <c r="O196" s="38"/>
    </row>
    <row r="197" spans="1:15" x14ac:dyDescent="0.3">
      <c r="A197" s="3">
        <f t="shared" si="7"/>
        <v>2035</v>
      </c>
      <c r="B197" s="35">
        <v>1672.8449999999998</v>
      </c>
      <c r="C197" s="35">
        <v>117.01248310646319</v>
      </c>
      <c r="D197" s="35">
        <v>999.99</v>
      </c>
      <c r="E197" s="35">
        <v>3999.96</v>
      </c>
      <c r="F197" s="37" t="s">
        <v>165</v>
      </c>
      <c r="G197" s="37" t="s">
        <v>165</v>
      </c>
      <c r="H197" s="86">
        <v>377</v>
      </c>
      <c r="I197" s="86">
        <v>272</v>
      </c>
      <c r="J197" s="35">
        <v>30.8</v>
      </c>
      <c r="K197" s="37" t="s">
        <v>165</v>
      </c>
      <c r="L197" s="36" t="s">
        <v>165</v>
      </c>
      <c r="M197" s="35">
        <v>400.01</v>
      </c>
      <c r="N197" s="37" t="s">
        <v>165</v>
      </c>
      <c r="O197" s="38"/>
    </row>
    <row r="198" spans="1:15" x14ac:dyDescent="0.3">
      <c r="A198" s="3">
        <f t="shared" si="7"/>
        <v>2036</v>
      </c>
      <c r="B198" s="35">
        <v>1829.9549999999999</v>
      </c>
      <c r="C198" s="35">
        <v>116.39845321543309</v>
      </c>
      <c r="D198" s="35">
        <v>999.99</v>
      </c>
      <c r="E198" s="35">
        <v>3999.96</v>
      </c>
      <c r="F198" s="37" t="s">
        <v>165</v>
      </c>
      <c r="G198" s="37" t="s">
        <v>165</v>
      </c>
      <c r="H198" s="86">
        <v>404</v>
      </c>
      <c r="I198" s="86">
        <v>287</v>
      </c>
      <c r="J198" s="35">
        <v>30.8</v>
      </c>
      <c r="K198" s="37" t="s">
        <v>165</v>
      </c>
      <c r="L198" s="36" t="s">
        <v>165</v>
      </c>
      <c r="M198" s="35">
        <v>400.01</v>
      </c>
      <c r="N198" s="37" t="s">
        <v>165</v>
      </c>
      <c r="O198" s="38"/>
    </row>
    <row r="199" spans="1:15" x14ac:dyDescent="0.3">
      <c r="A199" s="3">
        <f t="shared" si="7"/>
        <v>2037</v>
      </c>
      <c r="B199" s="35">
        <v>2007.0449999999998</v>
      </c>
      <c r="C199" s="35">
        <v>67.74752039704336</v>
      </c>
      <c r="D199" s="35">
        <v>999.99</v>
      </c>
      <c r="E199" s="35">
        <v>3999.96</v>
      </c>
      <c r="F199" s="37" t="s">
        <v>165</v>
      </c>
      <c r="G199" s="37" t="s">
        <v>165</v>
      </c>
      <c r="H199" s="86">
        <v>429</v>
      </c>
      <c r="I199" s="86">
        <v>296</v>
      </c>
      <c r="J199" s="35">
        <v>30.8</v>
      </c>
      <c r="K199" s="37" t="s">
        <v>165</v>
      </c>
      <c r="L199" s="36" t="s">
        <v>165</v>
      </c>
      <c r="M199" s="35">
        <v>400.01</v>
      </c>
      <c r="N199" s="37" t="s">
        <v>165</v>
      </c>
      <c r="O199" s="38"/>
    </row>
    <row r="200" spans="1:15" x14ac:dyDescent="0.3">
      <c r="A200" s="3">
        <f t="shared" si="7"/>
        <v>2038</v>
      </c>
      <c r="B200" s="35">
        <v>2196.375</v>
      </c>
      <c r="C200" s="35">
        <v>41.471463165077267</v>
      </c>
      <c r="D200" s="35">
        <v>999.99</v>
      </c>
      <c r="E200" s="35">
        <v>3999.96</v>
      </c>
      <c r="F200" s="37" t="s">
        <v>165</v>
      </c>
      <c r="G200" s="37" t="s">
        <v>165</v>
      </c>
      <c r="H200" s="86">
        <v>452</v>
      </c>
      <c r="I200" s="86">
        <v>303</v>
      </c>
      <c r="J200" s="35">
        <v>30.8</v>
      </c>
      <c r="K200" s="37" t="s">
        <v>165</v>
      </c>
      <c r="L200" s="36" t="s">
        <v>165</v>
      </c>
      <c r="M200" s="35">
        <v>400.01</v>
      </c>
      <c r="N200" s="37" t="s">
        <v>165</v>
      </c>
      <c r="O200" s="38"/>
    </row>
    <row r="201" spans="1:15" x14ac:dyDescent="0.3">
      <c r="A201" s="3">
        <f t="shared" si="7"/>
        <v>2039</v>
      </c>
      <c r="B201" s="35">
        <v>2344.9349999999995</v>
      </c>
      <c r="C201" s="35">
        <v>16.927020000000002</v>
      </c>
      <c r="D201" s="35">
        <v>1100</v>
      </c>
      <c r="E201" s="35">
        <v>4400</v>
      </c>
      <c r="F201" s="37" t="s">
        <v>165</v>
      </c>
      <c r="G201" s="37" t="s">
        <v>165</v>
      </c>
      <c r="H201" s="86">
        <v>471</v>
      </c>
      <c r="I201" s="86">
        <v>310</v>
      </c>
      <c r="J201" s="35">
        <v>30.8</v>
      </c>
      <c r="K201" s="37" t="s">
        <v>165</v>
      </c>
      <c r="L201" s="36" t="s">
        <v>165</v>
      </c>
      <c r="M201" s="35">
        <v>400.01</v>
      </c>
      <c r="N201" s="37" t="s">
        <v>165</v>
      </c>
      <c r="O201" s="38"/>
    </row>
    <row r="202" spans="1:15" x14ac:dyDescent="0.3">
      <c r="A202" s="3">
        <f t="shared" si="7"/>
        <v>2040</v>
      </c>
      <c r="B202" s="35">
        <v>2464.9949999999999</v>
      </c>
      <c r="C202" s="35">
        <v>16.927020000000002</v>
      </c>
      <c r="D202" s="35">
        <v>1200.01</v>
      </c>
      <c r="E202" s="35">
        <v>4800.04</v>
      </c>
      <c r="F202" s="37" t="s">
        <v>165</v>
      </c>
      <c r="G202" s="37" t="s">
        <v>165</v>
      </c>
      <c r="H202" s="86">
        <v>487</v>
      </c>
      <c r="I202" s="86">
        <v>306</v>
      </c>
      <c r="J202" s="35">
        <v>30.8</v>
      </c>
      <c r="K202" s="37" t="s">
        <v>165</v>
      </c>
      <c r="L202" s="36" t="s">
        <v>165</v>
      </c>
      <c r="M202" s="35">
        <v>400.01</v>
      </c>
      <c r="N202" s="37" t="s">
        <v>165</v>
      </c>
      <c r="O202" s="38"/>
    </row>
    <row r="203" spans="1:15" x14ac:dyDescent="0.3">
      <c r="A203" s="3">
        <f t="shared" si="7"/>
        <v>2041</v>
      </c>
      <c r="B203" s="35">
        <v>2623.6349999999998</v>
      </c>
      <c r="C203" s="35">
        <v>16.927020000000002</v>
      </c>
      <c r="D203" s="35">
        <v>1200.01</v>
      </c>
      <c r="E203" s="35">
        <v>4800.04</v>
      </c>
      <c r="F203" s="37" t="s">
        <v>165</v>
      </c>
      <c r="G203" s="37" t="s">
        <v>165</v>
      </c>
      <c r="H203" s="86">
        <v>503</v>
      </c>
      <c r="I203" s="86">
        <v>314</v>
      </c>
      <c r="J203" s="35">
        <v>30.8</v>
      </c>
      <c r="K203" s="37" t="s">
        <v>165</v>
      </c>
      <c r="L203" s="36" t="s">
        <v>165</v>
      </c>
      <c r="M203" s="35">
        <v>400.01</v>
      </c>
      <c r="N203" s="37" t="s">
        <v>165</v>
      </c>
      <c r="O203" s="38"/>
    </row>
    <row r="204" spans="1:15" x14ac:dyDescent="0.3">
      <c r="A204" s="3">
        <f t="shared" si="7"/>
        <v>2042</v>
      </c>
      <c r="B204" s="35">
        <v>2673.9949999999994</v>
      </c>
      <c r="C204" s="35">
        <v>16.927020000000002</v>
      </c>
      <c r="D204" s="35">
        <v>1200.01</v>
      </c>
      <c r="E204" s="35">
        <v>4800.04</v>
      </c>
      <c r="F204" s="37" t="s">
        <v>165</v>
      </c>
      <c r="G204" s="37" t="s">
        <v>165</v>
      </c>
      <c r="H204" s="86">
        <v>514</v>
      </c>
      <c r="I204" s="86">
        <v>330</v>
      </c>
      <c r="J204" s="35">
        <v>30.8</v>
      </c>
      <c r="K204" s="37" t="s">
        <v>165</v>
      </c>
      <c r="L204" s="36" t="s">
        <v>165</v>
      </c>
      <c r="M204" s="35">
        <v>400.01</v>
      </c>
      <c r="N204" s="37" t="s">
        <v>165</v>
      </c>
      <c r="O204" s="38"/>
    </row>
    <row r="205" spans="1:15" customFormat="1" x14ac:dyDescent="0.3">
      <c r="A205" s="3">
        <f t="shared" si="7"/>
        <v>2043</v>
      </c>
      <c r="B205" s="35">
        <v>2759.1349999999998</v>
      </c>
      <c r="C205" s="35">
        <v>16.927020000000002</v>
      </c>
      <c r="D205" s="35">
        <v>1200.01</v>
      </c>
      <c r="E205" s="35">
        <v>4800.04</v>
      </c>
      <c r="F205" s="37" t="s">
        <v>165</v>
      </c>
      <c r="G205" s="37" t="s">
        <v>165</v>
      </c>
      <c r="H205" s="86">
        <v>523</v>
      </c>
      <c r="I205" s="86">
        <v>336</v>
      </c>
      <c r="J205" s="35">
        <v>30.8</v>
      </c>
      <c r="K205" s="37" t="s">
        <v>165</v>
      </c>
      <c r="L205" s="36" t="s">
        <v>165</v>
      </c>
      <c r="M205" s="35">
        <v>400.01</v>
      </c>
      <c r="N205" s="37" t="s">
        <v>165</v>
      </c>
      <c r="O205" s="38"/>
    </row>
    <row r="206" spans="1:15" x14ac:dyDescent="0.3">
      <c r="B206" s="47"/>
      <c r="C206" s="47"/>
      <c r="H206" s="82" t="s">
        <v>149</v>
      </c>
      <c r="I206" s="82" t="s">
        <v>149</v>
      </c>
    </row>
    <row r="207" spans="1:15" x14ac:dyDescent="0.3">
      <c r="A207" s="3">
        <f>A182+1</f>
        <v>8</v>
      </c>
      <c r="B207" s="47" t="str">
        <f ca="1">OFFSET(Portfolios!$B$7,A207,0)</f>
        <v>Portfolio8</v>
      </c>
      <c r="C207" s="47" t="str">
        <f ca="1">VLOOKUP(B207,Portfolios!$B$8:$D$47,2,FALSE)</f>
        <v>60 MWa EE</v>
      </c>
      <c r="H207" s="82" t="s">
        <v>149</v>
      </c>
      <c r="I207" s="82" t="s">
        <v>149</v>
      </c>
    </row>
    <row r="208" spans="1:15" x14ac:dyDescent="0.3">
      <c r="B208" s="3" t="s">
        <v>152</v>
      </c>
      <c r="C208" s="3" t="s">
        <v>152</v>
      </c>
      <c r="D208" s="3" t="s">
        <v>153</v>
      </c>
      <c r="E208" s="3" t="s">
        <v>154</v>
      </c>
      <c r="F208" s="3" t="s">
        <v>153</v>
      </c>
      <c r="G208" s="3" t="s">
        <v>154</v>
      </c>
      <c r="H208" s="82" t="s">
        <v>149</v>
      </c>
      <c r="I208" s="82" t="s">
        <v>149</v>
      </c>
      <c r="J208" s="42" t="s">
        <v>157</v>
      </c>
      <c r="K208" s="11" t="s">
        <v>158</v>
      </c>
      <c r="L208" s="26"/>
    </row>
    <row r="209" spans="1:15" x14ac:dyDescent="0.3">
      <c r="A209" s="3" t="s">
        <v>160</v>
      </c>
      <c r="B209" s="3" t="s">
        <v>161</v>
      </c>
      <c r="C209" s="3" t="s">
        <v>162</v>
      </c>
      <c r="D209" s="3" t="s">
        <v>161</v>
      </c>
      <c r="E209" s="3" t="s">
        <v>161</v>
      </c>
      <c r="F209" s="3" t="s">
        <v>162</v>
      </c>
      <c r="G209" s="3" t="s">
        <v>162</v>
      </c>
      <c r="H209" s="82" t="s">
        <v>155</v>
      </c>
      <c r="I209" s="82" t="s">
        <v>156</v>
      </c>
      <c r="J209" s="3" t="s">
        <v>161</v>
      </c>
      <c r="K209" s="3" t="s">
        <v>162</v>
      </c>
      <c r="L209" s="3" t="s">
        <v>163</v>
      </c>
      <c r="M209" s="3" t="s">
        <v>174</v>
      </c>
      <c r="N209" s="3" t="s">
        <v>164</v>
      </c>
    </row>
    <row r="210" spans="1:15" x14ac:dyDescent="0.3">
      <c r="A210" s="3">
        <f>A185</f>
        <v>2023</v>
      </c>
      <c r="B210" s="36" t="s">
        <v>165</v>
      </c>
      <c r="C210" s="36">
        <v>85.489954347818653</v>
      </c>
      <c r="D210" s="37" t="s">
        <v>165</v>
      </c>
      <c r="E210" s="37" t="s">
        <v>165</v>
      </c>
      <c r="F210" s="37" t="s">
        <v>165</v>
      </c>
      <c r="G210" s="37" t="s">
        <v>165</v>
      </c>
      <c r="H210" s="84" t="s">
        <v>165</v>
      </c>
      <c r="I210" s="84" t="s">
        <v>165</v>
      </c>
      <c r="J210" s="37" t="s">
        <v>165</v>
      </c>
      <c r="K210" s="37" t="s">
        <v>165</v>
      </c>
      <c r="L210" s="36" t="s">
        <v>165</v>
      </c>
      <c r="M210" s="36" t="s">
        <v>165</v>
      </c>
      <c r="N210" s="37" t="s">
        <v>165</v>
      </c>
      <c r="O210" s="37"/>
    </row>
    <row r="211" spans="1:15" x14ac:dyDescent="0.3">
      <c r="A211" s="3">
        <f>A210+1</f>
        <v>2024</v>
      </c>
      <c r="B211" s="35">
        <v>138.6</v>
      </c>
      <c r="C211" s="35">
        <v>112.46754069217755</v>
      </c>
      <c r="D211" s="35">
        <v>0</v>
      </c>
      <c r="E211" s="36">
        <v>0</v>
      </c>
      <c r="F211" s="37" t="s">
        <v>165</v>
      </c>
      <c r="G211" s="37" t="s">
        <v>165</v>
      </c>
      <c r="H211" s="85">
        <v>30</v>
      </c>
      <c r="I211" s="85">
        <v>133</v>
      </c>
      <c r="J211" s="35">
        <v>0</v>
      </c>
      <c r="K211" s="37" t="s">
        <v>165</v>
      </c>
      <c r="L211" s="36" t="s">
        <v>165</v>
      </c>
      <c r="M211" s="35">
        <v>0</v>
      </c>
      <c r="N211" s="37" t="s">
        <v>165</v>
      </c>
      <c r="O211" s="38"/>
    </row>
    <row r="212" spans="1:15" x14ac:dyDescent="0.3">
      <c r="A212" s="3">
        <f t="shared" ref="A212:A230" si="8">A211+1</f>
        <v>2025</v>
      </c>
      <c r="B212" s="35">
        <v>250.21499999999997</v>
      </c>
      <c r="C212" s="35">
        <v>113.20977148356157</v>
      </c>
      <c r="D212" s="35">
        <v>400</v>
      </c>
      <c r="E212" s="36">
        <v>1600</v>
      </c>
      <c r="F212" s="37" t="s">
        <v>165</v>
      </c>
      <c r="G212" s="37" t="s">
        <v>165</v>
      </c>
      <c r="H212" s="85">
        <v>60</v>
      </c>
      <c r="I212" s="85">
        <v>162</v>
      </c>
      <c r="J212" s="35">
        <v>0</v>
      </c>
      <c r="K212" s="37" t="s">
        <v>165</v>
      </c>
      <c r="L212" s="36" t="s">
        <v>165</v>
      </c>
      <c r="M212" s="35">
        <v>0</v>
      </c>
      <c r="N212" s="37" t="s">
        <v>165</v>
      </c>
      <c r="O212" s="38"/>
    </row>
    <row r="213" spans="1:15" x14ac:dyDescent="0.3">
      <c r="A213" s="3">
        <f t="shared" si="8"/>
        <v>2026</v>
      </c>
      <c r="B213" s="35">
        <v>545.1</v>
      </c>
      <c r="C213" s="35">
        <v>114.47310072614376</v>
      </c>
      <c r="D213" s="35">
        <v>559.08000000000004</v>
      </c>
      <c r="E213" s="35">
        <v>2236.3200000000002</v>
      </c>
      <c r="F213" s="37" t="s">
        <v>165</v>
      </c>
      <c r="G213" s="37" t="s">
        <v>165</v>
      </c>
      <c r="H213" s="86">
        <v>102.06</v>
      </c>
      <c r="I213" s="86">
        <v>183</v>
      </c>
      <c r="J213" s="35">
        <v>12.54</v>
      </c>
      <c r="K213" s="37" t="s">
        <v>165</v>
      </c>
      <c r="L213" s="36" t="s">
        <v>165</v>
      </c>
      <c r="M213" s="35">
        <v>0</v>
      </c>
      <c r="N213" s="37" t="s">
        <v>165</v>
      </c>
      <c r="O213" s="38"/>
    </row>
    <row r="214" spans="1:15" x14ac:dyDescent="0.3">
      <c r="A214" s="3">
        <f t="shared" si="8"/>
        <v>2027</v>
      </c>
      <c r="B214" s="35">
        <v>589.61</v>
      </c>
      <c r="C214" s="35">
        <v>115.73906072251305</v>
      </c>
      <c r="D214" s="35">
        <v>559.08000000000004</v>
      </c>
      <c r="E214" s="35">
        <v>2236.3200000000002</v>
      </c>
      <c r="F214" s="37" t="s">
        <v>165</v>
      </c>
      <c r="G214" s="37" t="s">
        <v>165</v>
      </c>
      <c r="H214" s="86">
        <v>144.09</v>
      </c>
      <c r="I214" s="86">
        <v>199</v>
      </c>
      <c r="J214" s="35">
        <v>16.010000000000002</v>
      </c>
      <c r="K214" s="37" t="s">
        <v>165</v>
      </c>
      <c r="L214" s="36" t="s">
        <v>165</v>
      </c>
      <c r="M214" s="35">
        <v>102.09</v>
      </c>
      <c r="N214" s="37" t="s">
        <v>165</v>
      </c>
      <c r="O214" s="38"/>
    </row>
    <row r="215" spans="1:15" x14ac:dyDescent="0.3">
      <c r="A215" s="3">
        <f t="shared" si="8"/>
        <v>2028</v>
      </c>
      <c r="B215" s="35">
        <v>702.99</v>
      </c>
      <c r="C215" s="35">
        <v>116.88938767031144</v>
      </c>
      <c r="D215" s="35">
        <v>559.08000000000004</v>
      </c>
      <c r="E215" s="35">
        <v>2236.3200000000002</v>
      </c>
      <c r="F215" s="37" t="s">
        <v>165</v>
      </c>
      <c r="G215" s="37" t="s">
        <v>165</v>
      </c>
      <c r="H215" s="86">
        <v>186.12</v>
      </c>
      <c r="I215" s="86">
        <v>211</v>
      </c>
      <c r="J215" s="35">
        <v>21.560000000000002</v>
      </c>
      <c r="K215" s="37" t="s">
        <v>165</v>
      </c>
      <c r="L215" s="36" t="s">
        <v>165</v>
      </c>
      <c r="M215" s="35">
        <v>186.3</v>
      </c>
      <c r="N215" s="37" t="s">
        <v>165</v>
      </c>
      <c r="O215" s="38"/>
    </row>
    <row r="216" spans="1:15" x14ac:dyDescent="0.3">
      <c r="A216" s="3">
        <f t="shared" si="8"/>
        <v>2029</v>
      </c>
      <c r="B216" s="35">
        <v>934.72</v>
      </c>
      <c r="C216" s="35">
        <v>118.27882042730599</v>
      </c>
      <c r="D216" s="35">
        <v>559.08000000000004</v>
      </c>
      <c r="E216" s="35">
        <v>2236.3200000000002</v>
      </c>
      <c r="F216" s="37" t="s">
        <v>165</v>
      </c>
      <c r="G216" s="37" t="s">
        <v>165</v>
      </c>
      <c r="H216" s="86">
        <v>231.15</v>
      </c>
      <c r="I216" s="86">
        <v>218</v>
      </c>
      <c r="J216" s="35">
        <v>26.759999999999998</v>
      </c>
      <c r="K216" s="37" t="s">
        <v>165</v>
      </c>
      <c r="L216" s="36" t="s">
        <v>165</v>
      </c>
      <c r="M216" s="35">
        <v>400.01</v>
      </c>
      <c r="N216" s="37" t="s">
        <v>165</v>
      </c>
      <c r="O216" s="38"/>
    </row>
    <row r="217" spans="1:15" x14ac:dyDescent="0.3">
      <c r="A217" s="3">
        <f t="shared" si="8"/>
        <v>2030</v>
      </c>
      <c r="B217" s="35">
        <v>1073.01</v>
      </c>
      <c r="C217" s="35">
        <v>119.55259402516945</v>
      </c>
      <c r="D217" s="35">
        <v>999.99</v>
      </c>
      <c r="E217" s="35">
        <v>3999.96</v>
      </c>
      <c r="F217" s="37" t="s">
        <v>165</v>
      </c>
      <c r="G217" s="37" t="s">
        <v>165</v>
      </c>
      <c r="H217" s="86">
        <v>276.16000000000003</v>
      </c>
      <c r="I217" s="86">
        <v>228</v>
      </c>
      <c r="J217" s="35">
        <v>30.79</v>
      </c>
      <c r="K217" s="37" t="s">
        <v>165</v>
      </c>
      <c r="L217" s="36" t="s">
        <v>165</v>
      </c>
      <c r="M217" s="35">
        <v>400.01</v>
      </c>
      <c r="N217" s="37" t="s">
        <v>165</v>
      </c>
      <c r="O217" s="38"/>
    </row>
    <row r="218" spans="1:15" x14ac:dyDescent="0.3">
      <c r="A218" s="3">
        <f t="shared" si="8"/>
        <v>2031</v>
      </c>
      <c r="B218" s="35">
        <v>1166.2949999999998</v>
      </c>
      <c r="C218" s="35">
        <v>119.0394661550436</v>
      </c>
      <c r="D218" s="35">
        <v>999.99</v>
      </c>
      <c r="E218" s="35">
        <v>3999.96</v>
      </c>
      <c r="F218" s="37" t="s">
        <v>165</v>
      </c>
      <c r="G218" s="37" t="s">
        <v>165</v>
      </c>
      <c r="H218" s="86">
        <v>311.20999999999998</v>
      </c>
      <c r="I218" s="86">
        <v>242</v>
      </c>
      <c r="J218" s="35">
        <v>30.8</v>
      </c>
      <c r="K218" s="37" t="s">
        <v>165</v>
      </c>
      <c r="L218" s="36" t="s">
        <v>165</v>
      </c>
      <c r="M218" s="35">
        <v>400.01</v>
      </c>
      <c r="N218" s="37" t="s">
        <v>165</v>
      </c>
      <c r="O218" s="38"/>
    </row>
    <row r="219" spans="1:15" x14ac:dyDescent="0.3">
      <c r="A219" s="3">
        <f t="shared" si="8"/>
        <v>2032</v>
      </c>
      <c r="B219" s="35">
        <v>1276.8749999999998</v>
      </c>
      <c r="C219" s="35">
        <v>118.41300061010524</v>
      </c>
      <c r="D219" s="35">
        <v>999.99</v>
      </c>
      <c r="E219" s="35">
        <v>3999.96</v>
      </c>
      <c r="F219" s="37" t="s">
        <v>165</v>
      </c>
      <c r="G219" s="37" t="s">
        <v>165</v>
      </c>
      <c r="H219" s="86">
        <v>345.26</v>
      </c>
      <c r="I219" s="86">
        <v>252</v>
      </c>
      <c r="J219" s="35">
        <v>30.8</v>
      </c>
      <c r="K219" s="37" t="s">
        <v>165</v>
      </c>
      <c r="L219" s="36" t="s">
        <v>165</v>
      </c>
      <c r="M219" s="35">
        <v>400.01</v>
      </c>
      <c r="N219" s="37" t="s">
        <v>165</v>
      </c>
      <c r="O219" s="38"/>
    </row>
    <row r="220" spans="1:15" x14ac:dyDescent="0.3">
      <c r="A220" s="3">
        <f t="shared" si="8"/>
        <v>2033</v>
      </c>
      <c r="B220" s="35">
        <v>1385.2549999999999</v>
      </c>
      <c r="C220" s="35">
        <v>118.02089450464705</v>
      </c>
      <c r="D220" s="35">
        <v>999.99</v>
      </c>
      <c r="E220" s="35">
        <v>3999.96</v>
      </c>
      <c r="F220" s="37" t="s">
        <v>165</v>
      </c>
      <c r="G220" s="37" t="s">
        <v>165</v>
      </c>
      <c r="H220" s="86">
        <v>377.31</v>
      </c>
      <c r="I220" s="86">
        <v>261</v>
      </c>
      <c r="J220" s="35">
        <v>30.8</v>
      </c>
      <c r="K220" s="37" t="s">
        <v>165</v>
      </c>
      <c r="L220" s="36" t="s">
        <v>165</v>
      </c>
      <c r="M220" s="35">
        <v>400.01</v>
      </c>
      <c r="N220" s="37" t="s">
        <v>165</v>
      </c>
      <c r="O220" s="38"/>
    </row>
    <row r="221" spans="1:15" x14ac:dyDescent="0.3">
      <c r="A221" s="3">
        <f t="shared" si="8"/>
        <v>2034</v>
      </c>
      <c r="B221" s="35">
        <v>1493.4749999999999</v>
      </c>
      <c r="C221" s="35">
        <v>117.51542513212381</v>
      </c>
      <c r="D221" s="35">
        <v>999.99</v>
      </c>
      <c r="E221" s="35">
        <v>3999.96</v>
      </c>
      <c r="F221" s="37" t="s">
        <v>165</v>
      </c>
      <c r="G221" s="37" t="s">
        <v>165</v>
      </c>
      <c r="H221" s="86">
        <v>408.36</v>
      </c>
      <c r="I221" s="86">
        <v>270</v>
      </c>
      <c r="J221" s="35">
        <v>30.8</v>
      </c>
      <c r="K221" s="37" t="s">
        <v>165</v>
      </c>
      <c r="L221" s="36" t="s">
        <v>165</v>
      </c>
      <c r="M221" s="35">
        <v>400.01</v>
      </c>
      <c r="N221" s="37" t="s">
        <v>165</v>
      </c>
      <c r="O221" s="38"/>
    </row>
    <row r="222" spans="1:15" x14ac:dyDescent="0.3">
      <c r="A222" s="3">
        <f t="shared" si="8"/>
        <v>2035</v>
      </c>
      <c r="B222" s="35">
        <v>1612.8649999999998</v>
      </c>
      <c r="C222" s="35">
        <v>117.01248310646319</v>
      </c>
      <c r="D222" s="35">
        <v>999.99</v>
      </c>
      <c r="E222" s="35">
        <v>3999.96</v>
      </c>
      <c r="F222" s="37" t="s">
        <v>165</v>
      </c>
      <c r="G222" s="37" t="s">
        <v>165</v>
      </c>
      <c r="H222" s="86">
        <v>437.41</v>
      </c>
      <c r="I222" s="86">
        <v>272</v>
      </c>
      <c r="J222" s="35">
        <v>30.8</v>
      </c>
      <c r="K222" s="37" t="s">
        <v>165</v>
      </c>
      <c r="L222" s="36" t="s">
        <v>165</v>
      </c>
      <c r="M222" s="35">
        <v>400.01</v>
      </c>
      <c r="N222" s="37" t="s">
        <v>165</v>
      </c>
      <c r="O222" s="38"/>
    </row>
    <row r="223" spans="1:15" x14ac:dyDescent="0.3">
      <c r="A223" s="3">
        <f t="shared" si="8"/>
        <v>2036</v>
      </c>
      <c r="B223" s="35">
        <v>1769.9649999999999</v>
      </c>
      <c r="C223" s="35">
        <v>116.39845321543309</v>
      </c>
      <c r="D223" s="35">
        <v>999.99</v>
      </c>
      <c r="E223" s="35">
        <v>3999.96</v>
      </c>
      <c r="F223" s="37" t="s">
        <v>165</v>
      </c>
      <c r="G223" s="37" t="s">
        <v>165</v>
      </c>
      <c r="H223" s="86">
        <v>464.46</v>
      </c>
      <c r="I223" s="86">
        <v>287</v>
      </c>
      <c r="J223" s="35">
        <v>30.8</v>
      </c>
      <c r="K223" s="37" t="s">
        <v>165</v>
      </c>
      <c r="L223" s="36" t="s">
        <v>165</v>
      </c>
      <c r="M223" s="35">
        <v>400.01</v>
      </c>
      <c r="N223" s="37" t="s">
        <v>165</v>
      </c>
      <c r="O223" s="38"/>
    </row>
    <row r="224" spans="1:15" x14ac:dyDescent="0.3">
      <c r="A224" s="3">
        <f t="shared" si="8"/>
        <v>2037</v>
      </c>
      <c r="B224" s="35">
        <v>1947.0549999999998</v>
      </c>
      <c r="C224" s="35">
        <v>67.74752039704336</v>
      </c>
      <c r="D224" s="35">
        <v>999.99</v>
      </c>
      <c r="E224" s="35">
        <v>3999.96</v>
      </c>
      <c r="F224" s="37" t="s">
        <v>165</v>
      </c>
      <c r="G224" s="37" t="s">
        <v>165</v>
      </c>
      <c r="H224" s="86">
        <v>489.51</v>
      </c>
      <c r="I224" s="86">
        <v>296</v>
      </c>
      <c r="J224" s="35">
        <v>30.8</v>
      </c>
      <c r="K224" s="37" t="s">
        <v>165</v>
      </c>
      <c r="L224" s="36" t="s">
        <v>165</v>
      </c>
      <c r="M224" s="35">
        <v>400.01</v>
      </c>
      <c r="N224" s="37" t="s">
        <v>165</v>
      </c>
      <c r="O224" s="38"/>
    </row>
    <row r="225" spans="1:15" x14ac:dyDescent="0.3">
      <c r="A225" s="3">
        <f t="shared" si="8"/>
        <v>2038</v>
      </c>
      <c r="B225" s="35">
        <v>2136.3850000000002</v>
      </c>
      <c r="C225" s="35">
        <v>41.471463165077267</v>
      </c>
      <c r="D225" s="35">
        <v>999.99</v>
      </c>
      <c r="E225" s="35">
        <v>3999.96</v>
      </c>
      <c r="F225" s="37" t="s">
        <v>165</v>
      </c>
      <c r="G225" s="37" t="s">
        <v>165</v>
      </c>
      <c r="H225" s="86">
        <v>512.55999999999995</v>
      </c>
      <c r="I225" s="86">
        <v>303</v>
      </c>
      <c r="J225" s="35">
        <v>30.8</v>
      </c>
      <c r="K225" s="37" t="s">
        <v>165</v>
      </c>
      <c r="L225" s="36" t="s">
        <v>165</v>
      </c>
      <c r="M225" s="35">
        <v>400.01</v>
      </c>
      <c r="N225" s="37" t="s">
        <v>165</v>
      </c>
      <c r="O225" s="38"/>
    </row>
    <row r="226" spans="1:15" x14ac:dyDescent="0.3">
      <c r="A226" s="3">
        <f t="shared" si="8"/>
        <v>2039</v>
      </c>
      <c r="B226" s="35">
        <v>2284.9549999999999</v>
      </c>
      <c r="C226" s="35">
        <v>16.927020000000002</v>
      </c>
      <c r="D226" s="35">
        <v>1100</v>
      </c>
      <c r="E226" s="35">
        <v>4400</v>
      </c>
      <c r="F226" s="37" t="s">
        <v>165</v>
      </c>
      <c r="G226" s="37" t="s">
        <v>165</v>
      </c>
      <c r="H226" s="86">
        <v>531.61</v>
      </c>
      <c r="I226" s="86">
        <v>310</v>
      </c>
      <c r="J226" s="35">
        <v>30.8</v>
      </c>
      <c r="K226" s="37" t="s">
        <v>165</v>
      </c>
      <c r="L226" s="36" t="s">
        <v>165</v>
      </c>
      <c r="M226" s="35">
        <v>400.01</v>
      </c>
      <c r="N226" s="37" t="s">
        <v>165</v>
      </c>
      <c r="O226" s="38"/>
    </row>
    <row r="227" spans="1:15" x14ac:dyDescent="0.3">
      <c r="A227" s="3">
        <f t="shared" si="8"/>
        <v>2040</v>
      </c>
      <c r="B227" s="35">
        <v>2405.0149999999999</v>
      </c>
      <c r="C227" s="35">
        <v>16.927020000000002</v>
      </c>
      <c r="D227" s="35">
        <v>1200.01</v>
      </c>
      <c r="E227" s="35">
        <v>4800.04</v>
      </c>
      <c r="F227" s="37" t="s">
        <v>165</v>
      </c>
      <c r="G227" s="37" t="s">
        <v>165</v>
      </c>
      <c r="H227" s="86">
        <v>547.66</v>
      </c>
      <c r="I227" s="86">
        <v>306</v>
      </c>
      <c r="J227" s="35">
        <v>30.8</v>
      </c>
      <c r="K227" s="37" t="s">
        <v>165</v>
      </c>
      <c r="L227" s="36" t="s">
        <v>165</v>
      </c>
      <c r="M227" s="35">
        <v>400.01</v>
      </c>
      <c r="N227" s="37" t="s">
        <v>165</v>
      </c>
      <c r="O227" s="38"/>
    </row>
    <row r="228" spans="1:15" x14ac:dyDescent="0.3">
      <c r="A228" s="3">
        <f t="shared" si="8"/>
        <v>2041</v>
      </c>
      <c r="B228" s="35">
        <v>2563.645</v>
      </c>
      <c r="C228" s="35">
        <v>16.927020000000002</v>
      </c>
      <c r="D228" s="35">
        <v>1200.01</v>
      </c>
      <c r="E228" s="35">
        <v>4800.04</v>
      </c>
      <c r="F228" s="37" t="s">
        <v>165</v>
      </c>
      <c r="G228" s="37" t="s">
        <v>165</v>
      </c>
      <c r="H228" s="86">
        <v>563.71</v>
      </c>
      <c r="I228" s="86">
        <v>314</v>
      </c>
      <c r="J228" s="35">
        <v>30.8</v>
      </c>
      <c r="K228" s="37" t="s">
        <v>165</v>
      </c>
      <c r="L228" s="36" t="s">
        <v>165</v>
      </c>
      <c r="M228" s="35">
        <v>400.01</v>
      </c>
      <c r="N228" s="37" t="s">
        <v>165</v>
      </c>
      <c r="O228" s="38"/>
    </row>
    <row r="229" spans="1:15" x14ac:dyDescent="0.3">
      <c r="A229" s="3">
        <f t="shared" si="8"/>
        <v>2042</v>
      </c>
      <c r="B229" s="35">
        <v>2614.0149999999994</v>
      </c>
      <c r="C229" s="35">
        <v>16.927020000000002</v>
      </c>
      <c r="D229" s="35">
        <v>1200.01</v>
      </c>
      <c r="E229" s="35">
        <v>4800.04</v>
      </c>
      <c r="F229" s="37" t="s">
        <v>165</v>
      </c>
      <c r="G229" s="37" t="s">
        <v>165</v>
      </c>
      <c r="H229" s="86">
        <v>574.76</v>
      </c>
      <c r="I229" s="86">
        <v>330</v>
      </c>
      <c r="J229" s="35">
        <v>30.8</v>
      </c>
      <c r="K229" s="37" t="s">
        <v>165</v>
      </c>
      <c r="L229" s="36" t="s">
        <v>165</v>
      </c>
      <c r="M229" s="35">
        <v>400.01</v>
      </c>
      <c r="N229" s="37" t="s">
        <v>165</v>
      </c>
      <c r="O229" s="38"/>
    </row>
    <row r="230" spans="1:15" customFormat="1" x14ac:dyDescent="0.3">
      <c r="A230" s="3">
        <f t="shared" si="8"/>
        <v>2043</v>
      </c>
      <c r="B230" s="35">
        <v>2699.1449999999995</v>
      </c>
      <c r="C230" s="35">
        <v>16.927020000000002</v>
      </c>
      <c r="D230" s="35">
        <v>1200.01</v>
      </c>
      <c r="E230" s="35">
        <v>4800.04</v>
      </c>
      <c r="F230" s="37" t="s">
        <v>165</v>
      </c>
      <c r="G230" s="37" t="s">
        <v>165</v>
      </c>
      <c r="H230" s="86">
        <v>583.80999999999995</v>
      </c>
      <c r="I230" s="86">
        <v>336</v>
      </c>
      <c r="J230" s="35">
        <v>30.8</v>
      </c>
      <c r="K230" s="37" t="s">
        <v>165</v>
      </c>
      <c r="L230" s="36" t="s">
        <v>165</v>
      </c>
      <c r="M230" s="35">
        <v>400.01</v>
      </c>
      <c r="N230" s="37" t="s">
        <v>165</v>
      </c>
      <c r="O230" s="38"/>
    </row>
    <row r="231" spans="1:15" x14ac:dyDescent="0.3">
      <c r="B231" s="47"/>
      <c r="C231" s="47"/>
      <c r="H231" s="82" t="s">
        <v>149</v>
      </c>
      <c r="I231" s="82" t="s">
        <v>149</v>
      </c>
    </row>
    <row r="232" spans="1:15" x14ac:dyDescent="0.3">
      <c r="A232" s="3">
        <f>A207+1</f>
        <v>9</v>
      </c>
      <c r="B232" s="47" t="str">
        <f ca="1">OFFSET(Portfolios!$B$7,A232,0)</f>
        <v>Portfolio9</v>
      </c>
      <c r="C232" s="47" t="str">
        <f ca="1">VLOOKUP(B232,Portfolios!$B$8:$D$47,2,FALSE)</f>
        <v>Default CBREs</v>
      </c>
      <c r="H232" s="82" t="s">
        <v>149</v>
      </c>
      <c r="I232" s="82" t="s">
        <v>149</v>
      </c>
    </row>
    <row r="233" spans="1:15" x14ac:dyDescent="0.3">
      <c r="B233" s="3" t="s">
        <v>152</v>
      </c>
      <c r="C233" s="3" t="s">
        <v>152</v>
      </c>
      <c r="D233" s="3" t="s">
        <v>153</v>
      </c>
      <c r="E233" s="3" t="s">
        <v>154</v>
      </c>
      <c r="F233" s="3" t="s">
        <v>153</v>
      </c>
      <c r="G233" s="3" t="s">
        <v>154</v>
      </c>
      <c r="H233" s="82" t="s">
        <v>149</v>
      </c>
      <c r="I233" s="82" t="s">
        <v>149</v>
      </c>
      <c r="J233" s="42" t="s">
        <v>157</v>
      </c>
      <c r="K233" s="11" t="s">
        <v>158</v>
      </c>
      <c r="L233" s="26"/>
    </row>
    <row r="234" spans="1:15" x14ac:dyDescent="0.3">
      <c r="A234" s="3" t="s">
        <v>160</v>
      </c>
      <c r="B234" s="3" t="s">
        <v>161</v>
      </c>
      <c r="C234" s="3" t="s">
        <v>162</v>
      </c>
      <c r="D234" s="3" t="s">
        <v>161</v>
      </c>
      <c r="E234" s="3" t="s">
        <v>161</v>
      </c>
      <c r="F234" s="3" t="s">
        <v>162</v>
      </c>
      <c r="G234" s="3" t="s">
        <v>162</v>
      </c>
      <c r="H234" s="82" t="s">
        <v>155</v>
      </c>
      <c r="I234" s="82" t="s">
        <v>156</v>
      </c>
      <c r="J234" s="3" t="s">
        <v>161</v>
      </c>
      <c r="K234" s="3" t="s">
        <v>162</v>
      </c>
      <c r="L234" s="3" t="s">
        <v>163</v>
      </c>
      <c r="M234" s="3" t="s">
        <v>174</v>
      </c>
      <c r="N234" s="3" t="s">
        <v>164</v>
      </c>
    </row>
    <row r="235" spans="1:15" x14ac:dyDescent="0.3">
      <c r="A235" s="3">
        <f>A210</f>
        <v>2023</v>
      </c>
      <c r="B235" s="36" t="s">
        <v>165</v>
      </c>
      <c r="C235" s="36">
        <v>85.489954347818653</v>
      </c>
      <c r="D235" s="37"/>
      <c r="E235" s="37"/>
      <c r="F235" s="37" t="s">
        <v>165</v>
      </c>
      <c r="G235" s="37" t="s">
        <v>165</v>
      </c>
      <c r="H235" s="84" t="s">
        <v>165</v>
      </c>
      <c r="I235" s="84" t="s">
        <v>165</v>
      </c>
      <c r="J235" s="37" t="s">
        <v>165</v>
      </c>
      <c r="K235" s="37" t="s">
        <v>165</v>
      </c>
      <c r="L235" s="36" t="s">
        <v>165</v>
      </c>
      <c r="M235" s="36" t="s">
        <v>165</v>
      </c>
      <c r="N235" s="37" t="s">
        <v>165</v>
      </c>
      <c r="O235" s="37"/>
    </row>
    <row r="236" spans="1:15" x14ac:dyDescent="0.3">
      <c r="A236" s="3">
        <f>A235+1</f>
        <v>2024</v>
      </c>
      <c r="B236" s="35">
        <v>138.6</v>
      </c>
      <c r="C236" s="35">
        <v>112.46754069217755</v>
      </c>
      <c r="D236" s="35">
        <v>0</v>
      </c>
      <c r="E236" s="36">
        <v>0</v>
      </c>
      <c r="F236" s="37" t="s">
        <v>165</v>
      </c>
      <c r="G236" s="37" t="s">
        <v>165</v>
      </c>
      <c r="H236" s="85">
        <v>30</v>
      </c>
      <c r="I236" s="85">
        <v>133</v>
      </c>
      <c r="J236" s="35">
        <v>0</v>
      </c>
      <c r="K236" s="37" t="s">
        <v>165</v>
      </c>
      <c r="L236" s="36" t="s">
        <v>165</v>
      </c>
      <c r="M236" s="35">
        <v>0</v>
      </c>
      <c r="N236" s="37" t="s">
        <v>165</v>
      </c>
      <c r="O236" s="38"/>
    </row>
    <row r="237" spans="1:15" x14ac:dyDescent="0.3">
      <c r="A237" s="3">
        <f t="shared" ref="A237:A255" si="9">A236+1</f>
        <v>2025</v>
      </c>
      <c r="B237" s="35">
        <v>250.21499999999997</v>
      </c>
      <c r="C237" s="35">
        <v>113.20977148356157</v>
      </c>
      <c r="D237" s="35">
        <v>400</v>
      </c>
      <c r="E237" s="36">
        <v>1600</v>
      </c>
      <c r="F237" s="37" t="s">
        <v>165</v>
      </c>
      <c r="G237" s="37" t="s">
        <v>165</v>
      </c>
      <c r="H237" s="85">
        <v>60</v>
      </c>
      <c r="I237" s="85">
        <v>162</v>
      </c>
      <c r="J237" s="35">
        <v>0</v>
      </c>
      <c r="K237" s="37" t="s">
        <v>165</v>
      </c>
      <c r="L237" s="36" t="s">
        <v>165</v>
      </c>
      <c r="M237" s="35">
        <v>0</v>
      </c>
      <c r="N237" s="37" t="s">
        <v>165</v>
      </c>
      <c r="O237" s="38"/>
    </row>
    <row r="238" spans="1:15" x14ac:dyDescent="0.3">
      <c r="A238" s="3">
        <f t="shared" si="9"/>
        <v>2026</v>
      </c>
      <c r="B238" s="35">
        <v>554.19000000000005</v>
      </c>
      <c r="C238" s="35">
        <v>114.47310072614376</v>
      </c>
      <c r="D238" s="35">
        <v>574.1</v>
      </c>
      <c r="E238" s="35">
        <v>2296.4</v>
      </c>
      <c r="F238" s="37" t="s">
        <v>165</v>
      </c>
      <c r="G238" s="37" t="s">
        <v>165</v>
      </c>
      <c r="H238" s="86">
        <v>90</v>
      </c>
      <c r="I238" s="86">
        <v>183</v>
      </c>
      <c r="J238" s="35">
        <v>12.54</v>
      </c>
      <c r="K238" s="37" t="s">
        <v>165</v>
      </c>
      <c r="L238" s="36" t="s">
        <v>165</v>
      </c>
      <c r="M238" s="35">
        <v>0</v>
      </c>
      <c r="N238" s="37" t="s">
        <v>165</v>
      </c>
      <c r="O238" s="38"/>
    </row>
    <row r="239" spans="1:15" x14ac:dyDescent="0.3">
      <c r="A239" s="3">
        <f t="shared" si="9"/>
        <v>2027</v>
      </c>
      <c r="B239" s="35">
        <v>613.82000000000005</v>
      </c>
      <c r="C239" s="35">
        <v>115.73906072251305</v>
      </c>
      <c r="D239" s="35">
        <v>574.1</v>
      </c>
      <c r="E239" s="35">
        <v>2296.4</v>
      </c>
      <c r="F239" s="37" t="s">
        <v>165</v>
      </c>
      <c r="G239" s="37" t="s">
        <v>165</v>
      </c>
      <c r="H239" s="86">
        <v>120</v>
      </c>
      <c r="I239" s="86">
        <v>199</v>
      </c>
      <c r="J239" s="35">
        <v>16.010000000000002</v>
      </c>
      <c r="K239" s="37" t="s">
        <v>165</v>
      </c>
      <c r="L239" s="36" t="s">
        <v>165</v>
      </c>
      <c r="M239" s="35">
        <v>137.16999999999999</v>
      </c>
      <c r="N239" s="37" t="s">
        <v>165</v>
      </c>
      <c r="O239" s="38"/>
    </row>
    <row r="240" spans="1:15" x14ac:dyDescent="0.3">
      <c r="A240" s="3">
        <f t="shared" si="9"/>
        <v>2028</v>
      </c>
      <c r="B240" s="35">
        <v>747.28</v>
      </c>
      <c r="C240" s="35">
        <v>116.88938767031144</v>
      </c>
      <c r="D240" s="35">
        <v>574.1</v>
      </c>
      <c r="E240" s="35">
        <v>2296.4</v>
      </c>
      <c r="F240" s="37" t="s">
        <v>165</v>
      </c>
      <c r="G240" s="37" t="s">
        <v>165</v>
      </c>
      <c r="H240" s="86">
        <v>150</v>
      </c>
      <c r="I240" s="86">
        <v>211</v>
      </c>
      <c r="J240" s="35">
        <v>21.560000000000002</v>
      </c>
      <c r="K240" s="37" t="s">
        <v>165</v>
      </c>
      <c r="L240" s="36" t="s">
        <v>165</v>
      </c>
      <c r="M240" s="35">
        <v>298.64999999999998</v>
      </c>
      <c r="N240" s="37" t="s">
        <v>165</v>
      </c>
      <c r="O240" s="38"/>
    </row>
    <row r="241" spans="1:15" x14ac:dyDescent="0.3">
      <c r="A241" s="3">
        <f t="shared" si="9"/>
        <v>2029</v>
      </c>
      <c r="B241" s="35">
        <v>982.91</v>
      </c>
      <c r="C241" s="35">
        <v>118.27882042730599</v>
      </c>
      <c r="D241" s="35">
        <v>574.1</v>
      </c>
      <c r="E241" s="35">
        <v>2296.4</v>
      </c>
      <c r="F241" s="37" t="s">
        <v>165</v>
      </c>
      <c r="G241" s="37" t="s">
        <v>165</v>
      </c>
      <c r="H241" s="86">
        <v>183</v>
      </c>
      <c r="I241" s="86">
        <v>218</v>
      </c>
      <c r="J241" s="35">
        <v>26.769999999999996</v>
      </c>
      <c r="K241" s="37" t="s">
        <v>165</v>
      </c>
      <c r="L241" s="36" t="s">
        <v>165</v>
      </c>
      <c r="M241" s="35">
        <v>400.01</v>
      </c>
      <c r="N241" s="37" t="s">
        <v>165</v>
      </c>
      <c r="O241" s="38"/>
    </row>
    <row r="242" spans="1:15" x14ac:dyDescent="0.3">
      <c r="A242" s="3">
        <f t="shared" si="9"/>
        <v>2030</v>
      </c>
      <c r="B242" s="35">
        <v>1132.98</v>
      </c>
      <c r="C242" s="35">
        <v>119.55259402516945</v>
      </c>
      <c r="D242" s="35">
        <v>999.99</v>
      </c>
      <c r="E242" s="35">
        <v>3999.96</v>
      </c>
      <c r="F242" s="37" t="s">
        <v>165</v>
      </c>
      <c r="G242" s="37" t="s">
        <v>165</v>
      </c>
      <c r="H242" s="86">
        <v>216</v>
      </c>
      <c r="I242" s="86">
        <v>228</v>
      </c>
      <c r="J242" s="35">
        <v>30.8</v>
      </c>
      <c r="K242" s="37" t="s">
        <v>165</v>
      </c>
      <c r="L242" s="36" t="s">
        <v>165</v>
      </c>
      <c r="M242" s="35">
        <v>400.01</v>
      </c>
      <c r="N242" s="37" t="s">
        <v>165</v>
      </c>
      <c r="O242" s="38"/>
    </row>
    <row r="243" spans="1:15" x14ac:dyDescent="0.3">
      <c r="A243" s="3">
        <f t="shared" si="9"/>
        <v>2031</v>
      </c>
      <c r="B243" s="35">
        <v>1226.2749999999999</v>
      </c>
      <c r="C243" s="35">
        <v>119.0394661550436</v>
      </c>
      <c r="D243" s="35">
        <v>999.99</v>
      </c>
      <c r="E243" s="35">
        <v>3999.96</v>
      </c>
      <c r="F243" s="37" t="s">
        <v>165</v>
      </c>
      <c r="G243" s="37" t="s">
        <v>165</v>
      </c>
      <c r="H243" s="86">
        <v>251</v>
      </c>
      <c r="I243" s="86">
        <v>242</v>
      </c>
      <c r="J243" s="35">
        <v>30.8</v>
      </c>
      <c r="K243" s="37" t="s">
        <v>165</v>
      </c>
      <c r="L243" s="36" t="s">
        <v>165</v>
      </c>
      <c r="M243" s="35">
        <v>400.01</v>
      </c>
      <c r="N243" s="37" t="s">
        <v>165</v>
      </c>
      <c r="O243" s="38"/>
    </row>
    <row r="244" spans="1:15" x14ac:dyDescent="0.3">
      <c r="A244" s="3">
        <f t="shared" si="9"/>
        <v>2032</v>
      </c>
      <c r="B244" s="35">
        <v>1336.8549999999998</v>
      </c>
      <c r="C244" s="35">
        <v>118.41300061010524</v>
      </c>
      <c r="D244" s="35">
        <v>999.99</v>
      </c>
      <c r="E244" s="35">
        <v>3999.96</v>
      </c>
      <c r="F244" s="37" t="s">
        <v>165</v>
      </c>
      <c r="G244" s="37" t="s">
        <v>165</v>
      </c>
      <c r="H244" s="86">
        <v>285</v>
      </c>
      <c r="I244" s="86">
        <v>252</v>
      </c>
      <c r="J244" s="35">
        <v>30.8</v>
      </c>
      <c r="K244" s="37" t="s">
        <v>165</v>
      </c>
      <c r="L244" s="36" t="s">
        <v>165</v>
      </c>
      <c r="M244" s="35">
        <v>400.01</v>
      </c>
      <c r="N244" s="37" t="s">
        <v>165</v>
      </c>
      <c r="O244" s="38"/>
    </row>
    <row r="245" spans="1:15" x14ac:dyDescent="0.3">
      <c r="A245" s="3">
        <f t="shared" si="9"/>
        <v>2033</v>
      </c>
      <c r="B245" s="35">
        <v>1445.2349999999999</v>
      </c>
      <c r="C245" s="35">
        <v>118.02089450464705</v>
      </c>
      <c r="D245" s="35">
        <v>999.99</v>
      </c>
      <c r="E245" s="35">
        <v>3999.96</v>
      </c>
      <c r="F245" s="37" t="s">
        <v>165</v>
      </c>
      <c r="G245" s="37" t="s">
        <v>165</v>
      </c>
      <c r="H245" s="86">
        <v>317</v>
      </c>
      <c r="I245" s="86">
        <v>261</v>
      </c>
      <c r="J245" s="35">
        <v>30.8</v>
      </c>
      <c r="K245" s="37" t="s">
        <v>165</v>
      </c>
      <c r="L245" s="36" t="s">
        <v>165</v>
      </c>
      <c r="M245" s="35">
        <v>400.01</v>
      </c>
      <c r="N245" s="37" t="s">
        <v>165</v>
      </c>
      <c r="O245" s="38"/>
    </row>
    <row r="246" spans="1:15" x14ac:dyDescent="0.3">
      <c r="A246" s="3">
        <f t="shared" si="9"/>
        <v>2034</v>
      </c>
      <c r="B246" s="35">
        <v>1553.4649999999997</v>
      </c>
      <c r="C246" s="35">
        <v>117.51542513212381</v>
      </c>
      <c r="D246" s="35">
        <v>999.99</v>
      </c>
      <c r="E246" s="35">
        <v>3999.96</v>
      </c>
      <c r="F246" s="37" t="s">
        <v>165</v>
      </c>
      <c r="G246" s="37" t="s">
        <v>165</v>
      </c>
      <c r="H246" s="86">
        <v>348</v>
      </c>
      <c r="I246" s="86">
        <v>270</v>
      </c>
      <c r="J246" s="35">
        <v>30.8</v>
      </c>
      <c r="K246" s="37" t="s">
        <v>165</v>
      </c>
      <c r="L246" s="36" t="s">
        <v>165</v>
      </c>
      <c r="M246" s="35">
        <v>400.01</v>
      </c>
      <c r="N246" s="37" t="s">
        <v>165</v>
      </c>
      <c r="O246" s="38"/>
    </row>
    <row r="247" spans="1:15" x14ac:dyDescent="0.3">
      <c r="A247" s="3">
        <f t="shared" si="9"/>
        <v>2035</v>
      </c>
      <c r="B247" s="35">
        <v>1672.8449999999998</v>
      </c>
      <c r="C247" s="35">
        <v>117.01248310646319</v>
      </c>
      <c r="D247" s="35">
        <v>999.99</v>
      </c>
      <c r="E247" s="35">
        <v>3999.96</v>
      </c>
      <c r="F247" s="37" t="s">
        <v>165</v>
      </c>
      <c r="G247" s="37" t="s">
        <v>165</v>
      </c>
      <c r="H247" s="86">
        <v>377</v>
      </c>
      <c r="I247" s="86">
        <v>272</v>
      </c>
      <c r="J247" s="35">
        <v>30.8</v>
      </c>
      <c r="K247" s="37" t="s">
        <v>165</v>
      </c>
      <c r="L247" s="36" t="s">
        <v>165</v>
      </c>
      <c r="M247" s="35">
        <v>400.01</v>
      </c>
      <c r="N247" s="37" t="s">
        <v>165</v>
      </c>
      <c r="O247" s="38"/>
    </row>
    <row r="248" spans="1:15" x14ac:dyDescent="0.3">
      <c r="A248" s="3">
        <f t="shared" si="9"/>
        <v>2036</v>
      </c>
      <c r="B248" s="35">
        <v>1829.9549999999999</v>
      </c>
      <c r="C248" s="35">
        <v>116.39845321543309</v>
      </c>
      <c r="D248" s="35">
        <v>999.99</v>
      </c>
      <c r="E248" s="35">
        <v>3999.96</v>
      </c>
      <c r="F248" s="37" t="s">
        <v>165</v>
      </c>
      <c r="G248" s="37" t="s">
        <v>165</v>
      </c>
      <c r="H248" s="86">
        <v>404</v>
      </c>
      <c r="I248" s="86">
        <v>287</v>
      </c>
      <c r="J248" s="35">
        <v>30.8</v>
      </c>
      <c r="K248" s="37" t="s">
        <v>165</v>
      </c>
      <c r="L248" s="36" t="s">
        <v>165</v>
      </c>
      <c r="M248" s="35">
        <v>400.01</v>
      </c>
      <c r="N248" s="37" t="s">
        <v>165</v>
      </c>
      <c r="O248" s="38"/>
    </row>
    <row r="249" spans="1:15" x14ac:dyDescent="0.3">
      <c r="A249" s="3">
        <f t="shared" si="9"/>
        <v>2037</v>
      </c>
      <c r="B249" s="35">
        <v>2007.0449999999998</v>
      </c>
      <c r="C249" s="35">
        <v>67.74752039704336</v>
      </c>
      <c r="D249" s="35">
        <v>999.99</v>
      </c>
      <c r="E249" s="35">
        <v>3999.96</v>
      </c>
      <c r="F249" s="37" t="s">
        <v>165</v>
      </c>
      <c r="G249" s="37" t="s">
        <v>165</v>
      </c>
      <c r="H249" s="86">
        <v>429</v>
      </c>
      <c r="I249" s="86">
        <v>296</v>
      </c>
      <c r="J249" s="35">
        <v>30.8</v>
      </c>
      <c r="K249" s="37" t="s">
        <v>165</v>
      </c>
      <c r="L249" s="36" t="s">
        <v>165</v>
      </c>
      <c r="M249" s="35">
        <v>400.01</v>
      </c>
      <c r="N249" s="37" t="s">
        <v>165</v>
      </c>
      <c r="O249" s="38"/>
    </row>
    <row r="250" spans="1:15" x14ac:dyDescent="0.3">
      <c r="A250" s="3">
        <f t="shared" si="9"/>
        <v>2038</v>
      </c>
      <c r="B250" s="35">
        <v>2196.375</v>
      </c>
      <c r="C250" s="35">
        <v>41.471463165077267</v>
      </c>
      <c r="D250" s="35">
        <v>999.99</v>
      </c>
      <c r="E250" s="35">
        <v>3999.96</v>
      </c>
      <c r="F250" s="37" t="s">
        <v>165</v>
      </c>
      <c r="G250" s="37" t="s">
        <v>165</v>
      </c>
      <c r="H250" s="86">
        <v>452</v>
      </c>
      <c r="I250" s="86">
        <v>303</v>
      </c>
      <c r="J250" s="35">
        <v>30.8</v>
      </c>
      <c r="K250" s="37" t="s">
        <v>165</v>
      </c>
      <c r="L250" s="36" t="s">
        <v>165</v>
      </c>
      <c r="M250" s="35">
        <v>400.01</v>
      </c>
      <c r="N250" s="37" t="s">
        <v>165</v>
      </c>
      <c r="O250" s="38"/>
    </row>
    <row r="251" spans="1:15" x14ac:dyDescent="0.3">
      <c r="A251" s="3">
        <f t="shared" si="9"/>
        <v>2039</v>
      </c>
      <c r="B251" s="35">
        <v>2344.9349999999995</v>
      </c>
      <c r="C251" s="35">
        <v>16.927020000000002</v>
      </c>
      <c r="D251" s="35">
        <v>1100</v>
      </c>
      <c r="E251" s="35">
        <v>4400</v>
      </c>
      <c r="F251" s="37" t="s">
        <v>165</v>
      </c>
      <c r="G251" s="37" t="s">
        <v>165</v>
      </c>
      <c r="H251" s="86">
        <v>471</v>
      </c>
      <c r="I251" s="86">
        <v>310</v>
      </c>
      <c r="J251" s="35">
        <v>30.8</v>
      </c>
      <c r="K251" s="37" t="s">
        <v>165</v>
      </c>
      <c r="L251" s="36" t="s">
        <v>165</v>
      </c>
      <c r="M251" s="35">
        <v>400.01</v>
      </c>
      <c r="N251" s="37" t="s">
        <v>165</v>
      </c>
      <c r="O251" s="38"/>
    </row>
    <row r="252" spans="1:15" x14ac:dyDescent="0.3">
      <c r="A252" s="3">
        <f t="shared" si="9"/>
        <v>2040</v>
      </c>
      <c r="B252" s="35">
        <v>2464.9949999999999</v>
      </c>
      <c r="C252" s="35">
        <v>16.927020000000002</v>
      </c>
      <c r="D252" s="35">
        <v>1200.01</v>
      </c>
      <c r="E252" s="35">
        <v>4800.04</v>
      </c>
      <c r="F252" s="37" t="s">
        <v>165</v>
      </c>
      <c r="G252" s="37" t="s">
        <v>165</v>
      </c>
      <c r="H252" s="86">
        <v>487</v>
      </c>
      <c r="I252" s="86">
        <v>306</v>
      </c>
      <c r="J252" s="35">
        <v>30.8</v>
      </c>
      <c r="K252" s="37" t="s">
        <v>165</v>
      </c>
      <c r="L252" s="36" t="s">
        <v>165</v>
      </c>
      <c r="M252" s="35">
        <v>400.01</v>
      </c>
      <c r="N252" s="37" t="s">
        <v>165</v>
      </c>
      <c r="O252" s="38"/>
    </row>
    <row r="253" spans="1:15" x14ac:dyDescent="0.3">
      <c r="A253" s="3">
        <f t="shared" si="9"/>
        <v>2041</v>
      </c>
      <c r="B253" s="35">
        <v>2623.6349999999998</v>
      </c>
      <c r="C253" s="35">
        <v>16.927020000000002</v>
      </c>
      <c r="D253" s="35">
        <v>1200.01</v>
      </c>
      <c r="E253" s="35">
        <v>4800.04</v>
      </c>
      <c r="F253" s="37" t="s">
        <v>165</v>
      </c>
      <c r="G253" s="37" t="s">
        <v>165</v>
      </c>
      <c r="H253" s="86">
        <v>503</v>
      </c>
      <c r="I253" s="86">
        <v>314</v>
      </c>
      <c r="J253" s="35">
        <v>30.8</v>
      </c>
      <c r="K253" s="37" t="s">
        <v>165</v>
      </c>
      <c r="L253" s="36" t="s">
        <v>165</v>
      </c>
      <c r="M253" s="35">
        <v>400.01</v>
      </c>
      <c r="N253" s="37" t="s">
        <v>165</v>
      </c>
      <c r="O253" s="38"/>
    </row>
    <row r="254" spans="1:15" x14ac:dyDescent="0.3">
      <c r="A254" s="3">
        <f t="shared" si="9"/>
        <v>2042</v>
      </c>
      <c r="B254" s="35">
        <v>2673.9949999999994</v>
      </c>
      <c r="C254" s="35">
        <v>16.927020000000002</v>
      </c>
      <c r="D254" s="35">
        <v>1200.01</v>
      </c>
      <c r="E254" s="35">
        <v>4800.04</v>
      </c>
      <c r="F254" s="37" t="s">
        <v>165</v>
      </c>
      <c r="G254" s="37" t="s">
        <v>165</v>
      </c>
      <c r="H254" s="86">
        <v>514</v>
      </c>
      <c r="I254" s="86">
        <v>330</v>
      </c>
      <c r="J254" s="35">
        <v>30.8</v>
      </c>
      <c r="K254" s="37" t="s">
        <v>165</v>
      </c>
      <c r="L254" s="36" t="s">
        <v>165</v>
      </c>
      <c r="M254" s="35">
        <v>400.01</v>
      </c>
      <c r="N254" s="37" t="s">
        <v>165</v>
      </c>
      <c r="O254" s="38"/>
    </row>
    <row r="255" spans="1:15" customFormat="1" x14ac:dyDescent="0.3">
      <c r="A255" s="3">
        <f t="shared" si="9"/>
        <v>2043</v>
      </c>
      <c r="B255" s="35">
        <v>2759.1349999999998</v>
      </c>
      <c r="C255" s="35">
        <v>16.927020000000002</v>
      </c>
      <c r="D255" s="35">
        <v>1200.01</v>
      </c>
      <c r="E255" s="35">
        <v>4800.04</v>
      </c>
      <c r="F255" s="37" t="s">
        <v>165</v>
      </c>
      <c r="G255" s="37" t="s">
        <v>165</v>
      </c>
      <c r="H255" s="86">
        <v>523</v>
      </c>
      <c r="I255" s="86">
        <v>336</v>
      </c>
      <c r="J255" s="35">
        <v>30.8</v>
      </c>
      <c r="K255" s="37" t="s">
        <v>165</v>
      </c>
      <c r="L255" s="36" t="s">
        <v>165</v>
      </c>
      <c r="M255" s="35">
        <v>400.01</v>
      </c>
      <c r="N255" s="37" t="s">
        <v>165</v>
      </c>
      <c r="O255" s="38"/>
    </row>
    <row r="256" spans="1:15" x14ac:dyDescent="0.3">
      <c r="B256" s="47"/>
      <c r="C256" s="47"/>
      <c r="H256" s="82" t="s">
        <v>149</v>
      </c>
      <c r="I256" s="82" t="s">
        <v>149</v>
      </c>
    </row>
    <row r="257" spans="1:15" x14ac:dyDescent="0.3">
      <c r="A257" s="3">
        <f>A232+1</f>
        <v>10</v>
      </c>
      <c r="B257" s="47" t="str">
        <f ca="1">OFFSET(Portfolios!$B$7,A257,0)</f>
        <v>Portfolio10</v>
      </c>
      <c r="C257" s="47" t="str">
        <f ca="1">VLOOKUP(B257,Portfolios!$B$8:$D$47,2,FALSE)</f>
        <v>CBRE - 75%</v>
      </c>
      <c r="H257" s="82" t="s">
        <v>149</v>
      </c>
      <c r="I257" s="82" t="s">
        <v>149</v>
      </c>
    </row>
    <row r="258" spans="1:15" x14ac:dyDescent="0.3">
      <c r="B258" s="3" t="s">
        <v>152</v>
      </c>
      <c r="C258" s="3" t="s">
        <v>152</v>
      </c>
      <c r="D258" s="3" t="s">
        <v>153</v>
      </c>
      <c r="E258" s="3" t="s">
        <v>154</v>
      </c>
      <c r="F258" s="3" t="s">
        <v>153</v>
      </c>
      <c r="G258" s="3" t="s">
        <v>154</v>
      </c>
      <c r="H258" s="82" t="s">
        <v>149</v>
      </c>
      <c r="I258" s="82" t="s">
        <v>149</v>
      </c>
      <c r="J258" s="42" t="s">
        <v>157</v>
      </c>
      <c r="K258" s="11" t="s">
        <v>158</v>
      </c>
      <c r="L258" s="26"/>
    </row>
    <row r="259" spans="1:15" x14ac:dyDescent="0.3">
      <c r="A259" s="3" t="s">
        <v>160</v>
      </c>
      <c r="B259" s="3" t="s">
        <v>161</v>
      </c>
      <c r="C259" s="3" t="s">
        <v>162</v>
      </c>
      <c r="D259" s="3" t="s">
        <v>161</v>
      </c>
      <c r="E259" s="3" t="s">
        <v>161</v>
      </c>
      <c r="F259" s="3" t="s">
        <v>162</v>
      </c>
      <c r="G259" s="3" t="s">
        <v>162</v>
      </c>
      <c r="H259" s="82" t="s">
        <v>155</v>
      </c>
      <c r="I259" s="82" t="s">
        <v>156</v>
      </c>
      <c r="J259" s="3" t="s">
        <v>161</v>
      </c>
      <c r="K259" s="3" t="s">
        <v>162</v>
      </c>
      <c r="L259" s="3" t="s">
        <v>163</v>
      </c>
      <c r="M259" s="3" t="s">
        <v>174</v>
      </c>
      <c r="N259" s="3" t="s">
        <v>164</v>
      </c>
    </row>
    <row r="260" spans="1:15" x14ac:dyDescent="0.3">
      <c r="A260" s="3">
        <f>A235</f>
        <v>2023</v>
      </c>
      <c r="B260" s="36" t="s">
        <v>165</v>
      </c>
      <c r="C260" s="36">
        <v>85.489954347818653</v>
      </c>
      <c r="D260" s="37" t="s">
        <v>165</v>
      </c>
      <c r="E260" s="37" t="s">
        <v>165</v>
      </c>
      <c r="F260" s="37" t="s">
        <v>165</v>
      </c>
      <c r="G260" s="37" t="s">
        <v>165</v>
      </c>
      <c r="H260" s="84" t="s">
        <v>165</v>
      </c>
      <c r="I260" s="84" t="s">
        <v>165</v>
      </c>
      <c r="J260" s="37" t="s">
        <v>165</v>
      </c>
      <c r="K260" s="37" t="s">
        <v>165</v>
      </c>
      <c r="L260" s="36" t="s">
        <v>165</v>
      </c>
      <c r="M260" s="36" t="s">
        <v>165</v>
      </c>
      <c r="N260" s="37" t="s">
        <v>165</v>
      </c>
      <c r="O260" s="37"/>
    </row>
    <row r="261" spans="1:15" x14ac:dyDescent="0.3">
      <c r="A261" s="3">
        <f>A260+1</f>
        <v>2024</v>
      </c>
      <c r="B261" s="35">
        <v>138.6</v>
      </c>
      <c r="C261" s="35">
        <v>112.46754069217755</v>
      </c>
      <c r="D261" s="35">
        <v>0</v>
      </c>
      <c r="E261" s="36">
        <v>0</v>
      </c>
      <c r="F261" s="37" t="s">
        <v>165</v>
      </c>
      <c r="G261" s="37" t="s">
        <v>165</v>
      </c>
      <c r="H261" s="85">
        <v>30</v>
      </c>
      <c r="I261" s="85">
        <v>133</v>
      </c>
      <c r="J261" s="35">
        <v>0</v>
      </c>
      <c r="K261" s="37" t="s">
        <v>165</v>
      </c>
      <c r="L261" s="36" t="s">
        <v>165</v>
      </c>
      <c r="M261" s="35">
        <v>0</v>
      </c>
      <c r="N261" s="37" t="s">
        <v>165</v>
      </c>
      <c r="O261" s="38"/>
    </row>
    <row r="262" spans="1:15" x14ac:dyDescent="0.3">
      <c r="A262" s="3">
        <f t="shared" ref="A262:A280" si="10">A261+1</f>
        <v>2025</v>
      </c>
      <c r="B262" s="35">
        <v>250.21499999999997</v>
      </c>
      <c r="C262" s="35">
        <v>113.20977148356157</v>
      </c>
      <c r="D262" s="35">
        <v>400</v>
      </c>
      <c r="E262" s="36">
        <v>1600</v>
      </c>
      <c r="F262" s="37" t="s">
        <v>165</v>
      </c>
      <c r="G262" s="37" t="s">
        <v>165</v>
      </c>
      <c r="H262" s="85">
        <v>60</v>
      </c>
      <c r="I262" s="85">
        <v>162</v>
      </c>
      <c r="J262" s="35">
        <v>0.01</v>
      </c>
      <c r="K262" s="37" t="s">
        <v>165</v>
      </c>
      <c r="L262" s="36" t="s">
        <v>165</v>
      </c>
      <c r="M262" s="35">
        <v>0</v>
      </c>
      <c r="N262" s="37" t="s">
        <v>165</v>
      </c>
      <c r="O262" s="38"/>
    </row>
    <row r="263" spans="1:15" x14ac:dyDescent="0.3">
      <c r="A263" s="3">
        <f t="shared" si="10"/>
        <v>2026</v>
      </c>
      <c r="B263" s="35">
        <v>557.27</v>
      </c>
      <c r="C263" s="35">
        <v>114.47310072614376</v>
      </c>
      <c r="D263" s="35">
        <v>583.88</v>
      </c>
      <c r="E263" s="35">
        <v>2335.52</v>
      </c>
      <c r="F263" s="37" t="s">
        <v>165</v>
      </c>
      <c r="G263" s="37" t="s">
        <v>165</v>
      </c>
      <c r="H263" s="86">
        <v>90</v>
      </c>
      <c r="I263" s="86">
        <v>183</v>
      </c>
      <c r="J263" s="35">
        <v>9.48</v>
      </c>
      <c r="K263" s="37" t="s">
        <v>165</v>
      </c>
      <c r="L263" s="36" t="s">
        <v>165</v>
      </c>
      <c r="M263" s="35">
        <v>0</v>
      </c>
      <c r="N263" s="37" t="s">
        <v>165</v>
      </c>
      <c r="O263" s="38"/>
    </row>
    <row r="264" spans="1:15" x14ac:dyDescent="0.3">
      <c r="A264" s="3">
        <f t="shared" si="10"/>
        <v>2027</v>
      </c>
      <c r="B264" s="35">
        <v>617.87</v>
      </c>
      <c r="C264" s="35">
        <v>115.73906072251305</v>
      </c>
      <c r="D264" s="35">
        <v>583.88</v>
      </c>
      <c r="E264" s="35">
        <v>2335.52</v>
      </c>
      <c r="F264" s="37" t="s">
        <v>165</v>
      </c>
      <c r="G264" s="37" t="s">
        <v>165</v>
      </c>
      <c r="H264" s="86">
        <v>120</v>
      </c>
      <c r="I264" s="86">
        <v>199</v>
      </c>
      <c r="J264" s="35">
        <v>12.090000000000002</v>
      </c>
      <c r="K264" s="37" t="s">
        <v>165</v>
      </c>
      <c r="L264" s="36" t="s">
        <v>165</v>
      </c>
      <c r="M264" s="35">
        <v>139.01</v>
      </c>
      <c r="N264" s="37" t="s">
        <v>165</v>
      </c>
      <c r="O264" s="38"/>
    </row>
    <row r="265" spans="1:15" x14ac:dyDescent="0.3">
      <c r="A265" s="3">
        <f t="shared" si="10"/>
        <v>2028</v>
      </c>
      <c r="B265" s="35">
        <v>751.81</v>
      </c>
      <c r="C265" s="35">
        <v>116.88938767031144</v>
      </c>
      <c r="D265" s="35">
        <v>583.88</v>
      </c>
      <c r="E265" s="35">
        <v>2335.52</v>
      </c>
      <c r="F265" s="37" t="s">
        <v>165</v>
      </c>
      <c r="G265" s="37" t="s">
        <v>165</v>
      </c>
      <c r="H265" s="86">
        <v>150</v>
      </c>
      <c r="I265" s="86">
        <v>211</v>
      </c>
      <c r="J265" s="35">
        <v>16.29</v>
      </c>
      <c r="K265" s="37" t="s">
        <v>165</v>
      </c>
      <c r="L265" s="36" t="s">
        <v>165</v>
      </c>
      <c r="M265" s="35">
        <v>299.98</v>
      </c>
      <c r="N265" s="37" t="s">
        <v>165</v>
      </c>
      <c r="O265" s="38"/>
    </row>
    <row r="266" spans="1:15" x14ac:dyDescent="0.3">
      <c r="A266" s="3">
        <f t="shared" si="10"/>
        <v>2029</v>
      </c>
      <c r="B266" s="35">
        <v>989.62</v>
      </c>
      <c r="C266" s="35">
        <v>118.27882042730599</v>
      </c>
      <c r="D266" s="35">
        <v>583.88</v>
      </c>
      <c r="E266" s="35">
        <v>2335.52</v>
      </c>
      <c r="F266" s="37" t="s">
        <v>165</v>
      </c>
      <c r="G266" s="37" t="s">
        <v>165</v>
      </c>
      <c r="H266" s="86">
        <v>183</v>
      </c>
      <c r="I266" s="86">
        <v>218</v>
      </c>
      <c r="J266" s="35">
        <v>20.21</v>
      </c>
      <c r="K266" s="37" t="s">
        <v>165</v>
      </c>
      <c r="L266" s="36" t="s">
        <v>165</v>
      </c>
      <c r="M266" s="35">
        <v>400.01</v>
      </c>
      <c r="N266" s="37" t="s">
        <v>165</v>
      </c>
      <c r="O266" s="38"/>
    </row>
    <row r="267" spans="1:15" x14ac:dyDescent="0.3">
      <c r="A267" s="3">
        <f t="shared" si="10"/>
        <v>2030</v>
      </c>
      <c r="B267" s="35">
        <v>1140.54</v>
      </c>
      <c r="C267" s="35">
        <v>119.55259402516945</v>
      </c>
      <c r="D267" s="35">
        <v>999.99</v>
      </c>
      <c r="E267" s="35">
        <v>3999.96</v>
      </c>
      <c r="F267" s="37" t="s">
        <v>165</v>
      </c>
      <c r="G267" s="37" t="s">
        <v>165</v>
      </c>
      <c r="H267" s="86">
        <v>216</v>
      </c>
      <c r="I267" s="86">
        <v>228</v>
      </c>
      <c r="J267" s="35">
        <v>23.240000000000002</v>
      </c>
      <c r="K267" s="37" t="s">
        <v>165</v>
      </c>
      <c r="L267" s="36" t="s">
        <v>165</v>
      </c>
      <c r="M267" s="35">
        <v>400.01</v>
      </c>
      <c r="N267" s="37" t="s">
        <v>165</v>
      </c>
      <c r="O267" s="38"/>
    </row>
    <row r="268" spans="1:15" x14ac:dyDescent="0.3">
      <c r="A268" s="3">
        <f t="shared" si="10"/>
        <v>2031</v>
      </c>
      <c r="B268" s="35">
        <v>1233.825</v>
      </c>
      <c r="C268" s="35">
        <v>119.0394661550436</v>
      </c>
      <c r="D268" s="35">
        <v>999.99</v>
      </c>
      <c r="E268" s="35">
        <v>3999.96</v>
      </c>
      <c r="F268" s="37" t="s">
        <v>165</v>
      </c>
      <c r="G268" s="37" t="s">
        <v>165</v>
      </c>
      <c r="H268" s="86">
        <v>251</v>
      </c>
      <c r="I268" s="86">
        <v>242</v>
      </c>
      <c r="J268" s="35">
        <v>23.259999999999998</v>
      </c>
      <c r="K268" s="37" t="s">
        <v>165</v>
      </c>
      <c r="L268" s="36" t="s">
        <v>165</v>
      </c>
      <c r="M268" s="35">
        <v>400.01</v>
      </c>
      <c r="N268" s="37" t="s">
        <v>165</v>
      </c>
      <c r="O268" s="38"/>
    </row>
    <row r="269" spans="1:15" x14ac:dyDescent="0.3">
      <c r="A269" s="3">
        <f t="shared" si="10"/>
        <v>2032</v>
      </c>
      <c r="B269" s="35">
        <v>1344.395</v>
      </c>
      <c r="C269" s="35">
        <v>118.41300061010524</v>
      </c>
      <c r="D269" s="35">
        <v>999.99</v>
      </c>
      <c r="E269" s="35">
        <v>3999.96</v>
      </c>
      <c r="F269" s="37" t="s">
        <v>165</v>
      </c>
      <c r="G269" s="37" t="s">
        <v>165</v>
      </c>
      <c r="H269" s="86">
        <v>285</v>
      </c>
      <c r="I269" s="86">
        <v>252</v>
      </c>
      <c r="J269" s="35">
        <v>23.27</v>
      </c>
      <c r="K269" s="37" t="s">
        <v>165</v>
      </c>
      <c r="L269" s="36" t="s">
        <v>165</v>
      </c>
      <c r="M269" s="35">
        <v>400.01</v>
      </c>
      <c r="N269" s="37" t="s">
        <v>165</v>
      </c>
      <c r="O269" s="38"/>
    </row>
    <row r="270" spans="1:15" x14ac:dyDescent="0.3">
      <c r="A270" s="3">
        <f t="shared" si="10"/>
        <v>2033</v>
      </c>
      <c r="B270" s="35">
        <v>1452.7649999999999</v>
      </c>
      <c r="C270" s="35">
        <v>118.02089450464705</v>
      </c>
      <c r="D270" s="35">
        <v>999.99</v>
      </c>
      <c r="E270" s="35">
        <v>3999.96</v>
      </c>
      <c r="F270" s="37" t="s">
        <v>165</v>
      </c>
      <c r="G270" s="37" t="s">
        <v>165</v>
      </c>
      <c r="H270" s="86">
        <v>317</v>
      </c>
      <c r="I270" s="86">
        <v>261</v>
      </c>
      <c r="J270" s="35">
        <v>23.279999999999998</v>
      </c>
      <c r="K270" s="37" t="s">
        <v>165</v>
      </c>
      <c r="L270" s="36" t="s">
        <v>165</v>
      </c>
      <c r="M270" s="35">
        <v>400.01</v>
      </c>
      <c r="N270" s="37" t="s">
        <v>165</v>
      </c>
      <c r="O270" s="38"/>
    </row>
    <row r="271" spans="1:15" x14ac:dyDescent="0.3">
      <c r="A271" s="3">
        <f t="shared" si="10"/>
        <v>2034</v>
      </c>
      <c r="B271" s="35">
        <v>1560.9749999999999</v>
      </c>
      <c r="C271" s="35">
        <v>117.51542513212381</v>
      </c>
      <c r="D271" s="35">
        <v>999.99</v>
      </c>
      <c r="E271" s="35">
        <v>3999.96</v>
      </c>
      <c r="F271" s="37" t="s">
        <v>165</v>
      </c>
      <c r="G271" s="37" t="s">
        <v>165</v>
      </c>
      <c r="H271" s="86">
        <v>348</v>
      </c>
      <c r="I271" s="86">
        <v>270</v>
      </c>
      <c r="J271" s="35">
        <v>23.29</v>
      </c>
      <c r="K271" s="37" t="s">
        <v>165</v>
      </c>
      <c r="L271" s="36" t="s">
        <v>165</v>
      </c>
      <c r="M271" s="35">
        <v>400.01</v>
      </c>
      <c r="N271" s="37" t="s">
        <v>165</v>
      </c>
      <c r="O271" s="38"/>
    </row>
    <row r="272" spans="1:15" x14ac:dyDescent="0.3">
      <c r="A272" s="3">
        <f t="shared" si="10"/>
        <v>2035</v>
      </c>
      <c r="B272" s="35">
        <v>1680.3549999999998</v>
      </c>
      <c r="C272" s="35">
        <v>117.01248310646319</v>
      </c>
      <c r="D272" s="35">
        <v>999.99</v>
      </c>
      <c r="E272" s="35">
        <v>3999.96</v>
      </c>
      <c r="F272" s="37" t="s">
        <v>165</v>
      </c>
      <c r="G272" s="37" t="s">
        <v>165</v>
      </c>
      <c r="H272" s="86">
        <v>377</v>
      </c>
      <c r="I272" s="86">
        <v>272</v>
      </c>
      <c r="J272" s="35">
        <v>23.3</v>
      </c>
      <c r="K272" s="37" t="s">
        <v>165</v>
      </c>
      <c r="L272" s="36" t="s">
        <v>165</v>
      </c>
      <c r="M272" s="35">
        <v>400.01</v>
      </c>
      <c r="N272" s="37" t="s">
        <v>165</v>
      </c>
      <c r="O272" s="38"/>
    </row>
    <row r="273" spans="1:15" x14ac:dyDescent="0.3">
      <c r="A273" s="3">
        <f t="shared" si="10"/>
        <v>2036</v>
      </c>
      <c r="B273" s="35">
        <v>1837.4449999999997</v>
      </c>
      <c r="C273" s="35">
        <v>116.39845321543309</v>
      </c>
      <c r="D273" s="35">
        <v>999.99</v>
      </c>
      <c r="E273" s="35">
        <v>3999.96</v>
      </c>
      <c r="F273" s="37" t="s">
        <v>165</v>
      </c>
      <c r="G273" s="37" t="s">
        <v>165</v>
      </c>
      <c r="H273" s="86">
        <v>404</v>
      </c>
      <c r="I273" s="86">
        <v>287</v>
      </c>
      <c r="J273" s="35">
        <v>23.32</v>
      </c>
      <c r="K273" s="37" t="s">
        <v>165</v>
      </c>
      <c r="L273" s="36" t="s">
        <v>165</v>
      </c>
      <c r="M273" s="35">
        <v>400.01</v>
      </c>
      <c r="N273" s="37" t="s">
        <v>165</v>
      </c>
      <c r="O273" s="38"/>
    </row>
    <row r="274" spans="1:15" x14ac:dyDescent="0.3">
      <c r="A274" s="3">
        <f t="shared" si="10"/>
        <v>2037</v>
      </c>
      <c r="B274" s="35">
        <v>2014.5349999999999</v>
      </c>
      <c r="C274" s="35">
        <v>67.74752039704336</v>
      </c>
      <c r="D274" s="35">
        <v>999.99</v>
      </c>
      <c r="E274" s="35">
        <v>3999.96</v>
      </c>
      <c r="F274" s="37" t="s">
        <v>165</v>
      </c>
      <c r="G274" s="37" t="s">
        <v>165</v>
      </c>
      <c r="H274" s="86">
        <v>429</v>
      </c>
      <c r="I274" s="86">
        <v>296</v>
      </c>
      <c r="J274" s="35">
        <v>23.32</v>
      </c>
      <c r="K274" s="37" t="s">
        <v>165</v>
      </c>
      <c r="L274" s="36" t="s">
        <v>165</v>
      </c>
      <c r="M274" s="35">
        <v>400.01</v>
      </c>
      <c r="N274" s="37" t="s">
        <v>165</v>
      </c>
      <c r="O274" s="38"/>
    </row>
    <row r="275" spans="1:15" x14ac:dyDescent="0.3">
      <c r="A275" s="3">
        <f t="shared" si="10"/>
        <v>2038</v>
      </c>
      <c r="B275" s="35">
        <v>2203.8449999999998</v>
      </c>
      <c r="C275" s="35">
        <v>41.471463165077267</v>
      </c>
      <c r="D275" s="35">
        <v>999.99</v>
      </c>
      <c r="E275" s="35">
        <v>3999.96</v>
      </c>
      <c r="F275" s="37" t="s">
        <v>165</v>
      </c>
      <c r="G275" s="37" t="s">
        <v>165</v>
      </c>
      <c r="H275" s="86">
        <v>452</v>
      </c>
      <c r="I275" s="86">
        <v>303</v>
      </c>
      <c r="J275" s="35">
        <v>23.33</v>
      </c>
      <c r="K275" s="37" t="s">
        <v>165</v>
      </c>
      <c r="L275" s="36" t="s">
        <v>165</v>
      </c>
      <c r="M275" s="35">
        <v>400.01</v>
      </c>
      <c r="N275" s="37" t="s">
        <v>165</v>
      </c>
      <c r="O275" s="38"/>
    </row>
    <row r="276" spans="1:15" x14ac:dyDescent="0.3">
      <c r="A276" s="3">
        <f t="shared" si="10"/>
        <v>2039</v>
      </c>
      <c r="B276" s="35">
        <v>2352.4049999999997</v>
      </c>
      <c r="C276" s="35">
        <v>16.927020000000002</v>
      </c>
      <c r="D276" s="35">
        <v>1100</v>
      </c>
      <c r="E276" s="35">
        <v>4400</v>
      </c>
      <c r="F276" s="37" t="s">
        <v>165</v>
      </c>
      <c r="G276" s="37" t="s">
        <v>165</v>
      </c>
      <c r="H276" s="86">
        <v>471</v>
      </c>
      <c r="I276" s="86">
        <v>310</v>
      </c>
      <c r="J276" s="35">
        <v>23.34</v>
      </c>
      <c r="K276" s="37" t="s">
        <v>165</v>
      </c>
      <c r="L276" s="36" t="s">
        <v>165</v>
      </c>
      <c r="M276" s="35">
        <v>400.01</v>
      </c>
      <c r="N276" s="37" t="s">
        <v>165</v>
      </c>
      <c r="O276" s="38"/>
    </row>
    <row r="277" spans="1:15" x14ac:dyDescent="0.3">
      <c r="A277" s="3">
        <f t="shared" si="10"/>
        <v>2040</v>
      </c>
      <c r="B277" s="35">
        <v>2472.4549999999999</v>
      </c>
      <c r="C277" s="35">
        <v>16.927020000000002</v>
      </c>
      <c r="D277" s="35">
        <v>1200.01</v>
      </c>
      <c r="E277" s="35">
        <v>4800.04</v>
      </c>
      <c r="F277" s="37" t="s">
        <v>165</v>
      </c>
      <c r="G277" s="37" t="s">
        <v>165</v>
      </c>
      <c r="H277" s="86">
        <v>487</v>
      </c>
      <c r="I277" s="86">
        <v>306</v>
      </c>
      <c r="J277" s="35">
        <v>23.35</v>
      </c>
      <c r="K277" s="37" t="s">
        <v>165</v>
      </c>
      <c r="L277" s="36" t="s">
        <v>165</v>
      </c>
      <c r="M277" s="35">
        <v>400.01</v>
      </c>
      <c r="N277" s="37" t="s">
        <v>165</v>
      </c>
      <c r="O277" s="38"/>
    </row>
    <row r="278" spans="1:15" x14ac:dyDescent="0.3">
      <c r="A278" s="3">
        <f t="shared" si="10"/>
        <v>2041</v>
      </c>
      <c r="B278" s="35">
        <v>2631.0749999999998</v>
      </c>
      <c r="C278" s="35">
        <v>16.927020000000002</v>
      </c>
      <c r="D278" s="35">
        <v>1200.01</v>
      </c>
      <c r="E278" s="35">
        <v>4800.04</v>
      </c>
      <c r="F278" s="37" t="s">
        <v>165</v>
      </c>
      <c r="G278" s="37" t="s">
        <v>165</v>
      </c>
      <c r="H278" s="86">
        <v>503</v>
      </c>
      <c r="I278" s="86">
        <v>314</v>
      </c>
      <c r="J278" s="35">
        <v>23.36</v>
      </c>
      <c r="K278" s="37" t="s">
        <v>165</v>
      </c>
      <c r="L278" s="36" t="s">
        <v>165</v>
      </c>
      <c r="M278" s="35">
        <v>400.01</v>
      </c>
      <c r="N278" s="37" t="s">
        <v>165</v>
      </c>
      <c r="O278" s="38"/>
    </row>
    <row r="279" spans="1:15" x14ac:dyDescent="0.3">
      <c r="A279" s="3">
        <f t="shared" si="10"/>
        <v>2042</v>
      </c>
      <c r="B279" s="35">
        <v>2681.4249999999997</v>
      </c>
      <c r="C279" s="35">
        <v>16.927020000000002</v>
      </c>
      <c r="D279" s="35">
        <v>1200.01</v>
      </c>
      <c r="E279" s="35">
        <v>4800.04</v>
      </c>
      <c r="F279" s="37" t="s">
        <v>165</v>
      </c>
      <c r="G279" s="37" t="s">
        <v>165</v>
      </c>
      <c r="H279" s="86">
        <v>514</v>
      </c>
      <c r="I279" s="86">
        <v>330</v>
      </c>
      <c r="J279" s="35">
        <v>23.380000000000003</v>
      </c>
      <c r="K279" s="37" t="s">
        <v>165</v>
      </c>
      <c r="L279" s="36" t="s">
        <v>165</v>
      </c>
      <c r="M279" s="35">
        <v>400.01</v>
      </c>
      <c r="N279" s="37" t="s">
        <v>165</v>
      </c>
      <c r="O279" s="38"/>
    </row>
    <row r="280" spans="1:15" customFormat="1" x14ac:dyDescent="0.3">
      <c r="A280" s="3">
        <f t="shared" si="10"/>
        <v>2043</v>
      </c>
      <c r="B280" s="35">
        <v>2766.5549999999998</v>
      </c>
      <c r="C280" s="35">
        <v>16.927020000000002</v>
      </c>
      <c r="D280" s="35">
        <v>1200.01</v>
      </c>
      <c r="E280" s="35">
        <v>4800.04</v>
      </c>
      <c r="F280" s="37" t="s">
        <v>165</v>
      </c>
      <c r="G280" s="37" t="s">
        <v>165</v>
      </c>
      <c r="H280" s="86">
        <v>523</v>
      </c>
      <c r="I280" s="86">
        <v>336</v>
      </c>
      <c r="J280" s="35">
        <v>23.380000000000003</v>
      </c>
      <c r="K280" s="37" t="s">
        <v>165</v>
      </c>
      <c r="L280" s="36" t="s">
        <v>165</v>
      </c>
      <c r="M280" s="35">
        <v>400.01</v>
      </c>
      <c r="N280" s="37" t="s">
        <v>165</v>
      </c>
      <c r="O280" s="38"/>
    </row>
    <row r="281" spans="1:15" x14ac:dyDescent="0.3">
      <c r="B281" s="47"/>
      <c r="C281" s="47"/>
      <c r="H281" s="82" t="s">
        <v>149</v>
      </c>
      <c r="I281" s="82" t="s">
        <v>149</v>
      </c>
    </row>
    <row r="282" spans="1:15" x14ac:dyDescent="0.3">
      <c r="A282" s="3">
        <f>A257+1</f>
        <v>11</v>
      </c>
      <c r="B282" s="47" t="str">
        <f ca="1">OFFSET(Portfolios!$B$7,A282,0)</f>
        <v>Portfolio11</v>
      </c>
      <c r="C282" s="47" t="str">
        <f ca="1">VLOOKUP(B282,Portfolios!$B$8:$D$47,2,FALSE)</f>
        <v>CBRE - zero</v>
      </c>
      <c r="H282" s="82" t="s">
        <v>149</v>
      </c>
      <c r="I282" s="82" t="s">
        <v>149</v>
      </c>
    </row>
    <row r="283" spans="1:15" x14ac:dyDescent="0.3">
      <c r="B283" s="3" t="s">
        <v>152</v>
      </c>
      <c r="C283" s="3" t="s">
        <v>152</v>
      </c>
      <c r="D283" s="3" t="s">
        <v>153</v>
      </c>
      <c r="E283" s="3" t="s">
        <v>154</v>
      </c>
      <c r="F283" s="3" t="s">
        <v>153</v>
      </c>
      <c r="G283" s="3" t="s">
        <v>154</v>
      </c>
      <c r="H283" s="82" t="s">
        <v>149</v>
      </c>
      <c r="I283" s="82" t="s">
        <v>149</v>
      </c>
      <c r="J283" s="42" t="s">
        <v>157</v>
      </c>
      <c r="K283" s="11" t="s">
        <v>158</v>
      </c>
      <c r="L283" s="26"/>
    </row>
    <row r="284" spans="1:15" x14ac:dyDescent="0.3">
      <c r="A284" s="3" t="s">
        <v>160</v>
      </c>
      <c r="B284" s="3" t="s">
        <v>161</v>
      </c>
      <c r="C284" s="3" t="s">
        <v>162</v>
      </c>
      <c r="D284" s="3" t="s">
        <v>161</v>
      </c>
      <c r="E284" s="3" t="s">
        <v>161</v>
      </c>
      <c r="F284" s="3" t="s">
        <v>162</v>
      </c>
      <c r="G284" s="3" t="s">
        <v>162</v>
      </c>
      <c r="H284" s="82" t="s">
        <v>155</v>
      </c>
      <c r="I284" s="82" t="s">
        <v>156</v>
      </c>
      <c r="J284" s="3" t="s">
        <v>161</v>
      </c>
      <c r="K284" s="3" t="s">
        <v>162</v>
      </c>
      <c r="L284" s="3" t="s">
        <v>163</v>
      </c>
      <c r="M284" s="3" t="s">
        <v>174</v>
      </c>
      <c r="N284" s="3" t="s">
        <v>164</v>
      </c>
    </row>
    <row r="285" spans="1:15" x14ac:dyDescent="0.3">
      <c r="A285" s="3">
        <f>A260</f>
        <v>2023</v>
      </c>
      <c r="B285" s="36" t="s">
        <v>165</v>
      </c>
      <c r="C285" s="36">
        <v>85.489954347818653</v>
      </c>
      <c r="D285" s="37" t="s">
        <v>165</v>
      </c>
      <c r="E285" s="37" t="s">
        <v>165</v>
      </c>
      <c r="F285" s="37" t="s">
        <v>165</v>
      </c>
      <c r="G285" s="37" t="s">
        <v>165</v>
      </c>
      <c r="H285" s="84" t="s">
        <v>165</v>
      </c>
      <c r="I285" s="84" t="s">
        <v>165</v>
      </c>
      <c r="J285" s="37" t="s">
        <v>165</v>
      </c>
      <c r="K285" s="37" t="s">
        <v>165</v>
      </c>
      <c r="L285" s="36" t="s">
        <v>165</v>
      </c>
      <c r="M285" s="36" t="s">
        <v>165</v>
      </c>
      <c r="N285" s="37" t="s">
        <v>165</v>
      </c>
      <c r="O285" s="37"/>
    </row>
    <row r="286" spans="1:15" x14ac:dyDescent="0.3">
      <c r="A286" s="3">
        <f>A285+1</f>
        <v>2024</v>
      </c>
      <c r="B286" s="35">
        <v>138.6</v>
      </c>
      <c r="C286" s="35">
        <v>112.46754069217755</v>
      </c>
      <c r="D286" s="35">
        <v>0</v>
      </c>
      <c r="E286" s="36">
        <v>0</v>
      </c>
      <c r="F286" s="37" t="s">
        <v>165</v>
      </c>
      <c r="G286" s="37" t="s">
        <v>165</v>
      </c>
      <c r="H286" s="85">
        <v>30</v>
      </c>
      <c r="I286" s="85">
        <v>133</v>
      </c>
      <c r="J286" s="35">
        <v>0</v>
      </c>
      <c r="K286" s="37" t="s">
        <v>165</v>
      </c>
      <c r="L286" s="36" t="s">
        <v>165</v>
      </c>
      <c r="M286" s="35">
        <v>0</v>
      </c>
      <c r="N286" s="37" t="s">
        <v>165</v>
      </c>
      <c r="O286" s="38"/>
    </row>
    <row r="287" spans="1:15" x14ac:dyDescent="0.3">
      <c r="A287" s="3">
        <f t="shared" ref="A287:A305" si="11">A286+1</f>
        <v>2025</v>
      </c>
      <c r="B287" s="35">
        <v>250.21499999999997</v>
      </c>
      <c r="C287" s="35">
        <v>113.20977148356157</v>
      </c>
      <c r="D287" s="35">
        <v>400</v>
      </c>
      <c r="E287" s="36">
        <v>1600</v>
      </c>
      <c r="F287" s="37" t="s">
        <v>165</v>
      </c>
      <c r="G287" s="37" t="s">
        <v>165</v>
      </c>
      <c r="H287" s="85">
        <v>60</v>
      </c>
      <c r="I287" s="85">
        <v>162</v>
      </c>
      <c r="J287" s="35">
        <v>0.01</v>
      </c>
      <c r="K287" s="37" t="s">
        <v>165</v>
      </c>
      <c r="L287" s="36" t="s">
        <v>165</v>
      </c>
      <c r="M287" s="35">
        <v>0</v>
      </c>
      <c r="N287" s="37" t="s">
        <v>165</v>
      </c>
      <c r="O287" s="38"/>
    </row>
    <row r="288" spans="1:15" x14ac:dyDescent="0.3">
      <c r="A288" s="3">
        <f t="shared" si="11"/>
        <v>2026</v>
      </c>
      <c r="B288" s="35">
        <v>660.27</v>
      </c>
      <c r="C288" s="35">
        <v>114.47310072614376</v>
      </c>
      <c r="D288" s="35">
        <v>578.71</v>
      </c>
      <c r="E288" s="35">
        <v>2314.84</v>
      </c>
      <c r="F288" s="37" t="s">
        <v>165</v>
      </c>
      <c r="G288" s="37" t="s">
        <v>165</v>
      </c>
      <c r="H288" s="86">
        <v>90</v>
      </c>
      <c r="I288" s="86">
        <v>183</v>
      </c>
      <c r="J288" s="35">
        <v>0.01</v>
      </c>
      <c r="K288" s="37" t="s">
        <v>165</v>
      </c>
      <c r="L288" s="36" t="s">
        <v>165</v>
      </c>
      <c r="M288" s="35">
        <v>0</v>
      </c>
      <c r="N288" s="37" t="s">
        <v>165</v>
      </c>
      <c r="O288" s="38"/>
    </row>
    <row r="289" spans="1:15" x14ac:dyDescent="0.3">
      <c r="A289" s="3">
        <f t="shared" si="11"/>
        <v>2027</v>
      </c>
      <c r="B289" s="35">
        <v>719.53</v>
      </c>
      <c r="C289" s="35">
        <v>115.73906072251305</v>
      </c>
      <c r="D289" s="35">
        <v>578.71</v>
      </c>
      <c r="E289" s="35">
        <v>2314.84</v>
      </c>
      <c r="F289" s="37" t="s">
        <v>165</v>
      </c>
      <c r="G289" s="37" t="s">
        <v>165</v>
      </c>
      <c r="H289" s="86">
        <v>120</v>
      </c>
      <c r="I289" s="86">
        <v>199</v>
      </c>
      <c r="J289" s="35">
        <v>0.04</v>
      </c>
      <c r="K289" s="37" t="s">
        <v>165</v>
      </c>
      <c r="L289" s="36" t="s">
        <v>165</v>
      </c>
      <c r="M289" s="35">
        <v>133.44999999999999</v>
      </c>
      <c r="N289" s="37" t="s">
        <v>165</v>
      </c>
      <c r="O289" s="38"/>
    </row>
    <row r="290" spans="1:15" x14ac:dyDescent="0.3">
      <c r="A290" s="3">
        <f t="shared" si="11"/>
        <v>2028</v>
      </c>
      <c r="B290" s="35">
        <v>798</v>
      </c>
      <c r="C290" s="35">
        <v>116.88938767031144</v>
      </c>
      <c r="D290" s="35">
        <v>578.71</v>
      </c>
      <c r="E290" s="35">
        <v>2314.84</v>
      </c>
      <c r="F290" s="37" t="s">
        <v>165</v>
      </c>
      <c r="G290" s="37" t="s">
        <v>165</v>
      </c>
      <c r="H290" s="86">
        <v>150</v>
      </c>
      <c r="I290" s="86">
        <v>211</v>
      </c>
      <c r="J290" s="35">
        <v>0.05</v>
      </c>
      <c r="K290" s="37" t="s">
        <v>165</v>
      </c>
      <c r="L290" s="36" t="s">
        <v>165</v>
      </c>
      <c r="M290" s="35">
        <v>316.93</v>
      </c>
      <c r="N290" s="37" t="s">
        <v>165</v>
      </c>
      <c r="O290" s="38"/>
    </row>
    <row r="291" spans="1:15" x14ac:dyDescent="0.3">
      <c r="A291" s="3">
        <f t="shared" si="11"/>
        <v>2029</v>
      </c>
      <c r="B291" s="35">
        <v>1010.17</v>
      </c>
      <c r="C291" s="35">
        <v>118.27882042730599</v>
      </c>
      <c r="D291" s="35">
        <v>613.08000000000004</v>
      </c>
      <c r="E291" s="35">
        <v>2452.3200000000002</v>
      </c>
      <c r="F291" s="37" t="s">
        <v>165</v>
      </c>
      <c r="G291" s="37" t="s">
        <v>165</v>
      </c>
      <c r="H291" s="86">
        <v>183</v>
      </c>
      <c r="I291" s="86">
        <v>218</v>
      </c>
      <c r="J291" s="35">
        <v>0.05</v>
      </c>
      <c r="K291" s="37" t="s">
        <v>165</v>
      </c>
      <c r="L291" s="36" t="s">
        <v>165</v>
      </c>
      <c r="M291" s="35">
        <v>400.01</v>
      </c>
      <c r="N291" s="37" t="s">
        <v>165</v>
      </c>
      <c r="O291" s="38"/>
    </row>
    <row r="292" spans="1:15" x14ac:dyDescent="0.3">
      <c r="A292" s="3">
        <f t="shared" si="11"/>
        <v>2030</v>
      </c>
      <c r="B292" s="35">
        <v>1163.72</v>
      </c>
      <c r="C292" s="35">
        <v>119.55259402516945</v>
      </c>
      <c r="D292" s="35">
        <v>999.99</v>
      </c>
      <c r="E292" s="35">
        <v>3999.96</v>
      </c>
      <c r="F292" s="37" t="s">
        <v>165</v>
      </c>
      <c r="G292" s="37" t="s">
        <v>165</v>
      </c>
      <c r="H292" s="86">
        <v>216</v>
      </c>
      <c r="I292" s="86">
        <v>228</v>
      </c>
      <c r="J292" s="35">
        <v>0.06</v>
      </c>
      <c r="K292" s="37" t="s">
        <v>165</v>
      </c>
      <c r="L292" s="36" t="s">
        <v>165</v>
      </c>
      <c r="M292" s="35">
        <v>400.01</v>
      </c>
      <c r="N292" s="37" t="s">
        <v>165</v>
      </c>
      <c r="O292" s="38"/>
    </row>
    <row r="293" spans="1:15" x14ac:dyDescent="0.3">
      <c r="A293" s="3">
        <f t="shared" si="11"/>
        <v>2031</v>
      </c>
      <c r="B293" s="35">
        <v>1257.0049999999999</v>
      </c>
      <c r="C293" s="35">
        <v>119.0394661550436</v>
      </c>
      <c r="D293" s="35">
        <v>999.99</v>
      </c>
      <c r="E293" s="35">
        <v>3999.96</v>
      </c>
      <c r="F293" s="37" t="s">
        <v>165</v>
      </c>
      <c r="G293" s="37" t="s">
        <v>165</v>
      </c>
      <c r="H293" s="86">
        <v>251</v>
      </c>
      <c r="I293" s="86">
        <v>242</v>
      </c>
      <c r="J293" s="35">
        <v>7.0000000000000007E-2</v>
      </c>
      <c r="K293" s="37" t="s">
        <v>165</v>
      </c>
      <c r="L293" s="36" t="s">
        <v>165</v>
      </c>
      <c r="M293" s="35">
        <v>400.01</v>
      </c>
      <c r="N293" s="37" t="s">
        <v>165</v>
      </c>
      <c r="O293" s="38"/>
    </row>
    <row r="294" spans="1:15" x14ac:dyDescent="0.3">
      <c r="A294" s="3">
        <f t="shared" si="11"/>
        <v>2032</v>
      </c>
      <c r="B294" s="35">
        <v>1367.575</v>
      </c>
      <c r="C294" s="35">
        <v>118.41300061010524</v>
      </c>
      <c r="D294" s="35">
        <v>999.99</v>
      </c>
      <c r="E294" s="35">
        <v>3999.96</v>
      </c>
      <c r="F294" s="37" t="s">
        <v>165</v>
      </c>
      <c r="G294" s="37" t="s">
        <v>165</v>
      </c>
      <c r="H294" s="86">
        <v>285</v>
      </c>
      <c r="I294" s="86">
        <v>252</v>
      </c>
      <c r="J294" s="35">
        <v>7.0000000000000007E-2</v>
      </c>
      <c r="K294" s="37" t="s">
        <v>165</v>
      </c>
      <c r="L294" s="36" t="s">
        <v>165</v>
      </c>
      <c r="M294" s="35">
        <v>400.01</v>
      </c>
      <c r="N294" s="37" t="s">
        <v>165</v>
      </c>
      <c r="O294" s="38"/>
    </row>
    <row r="295" spans="1:15" x14ac:dyDescent="0.3">
      <c r="A295" s="3">
        <f t="shared" si="11"/>
        <v>2033</v>
      </c>
      <c r="B295" s="35">
        <v>1475.9449999999999</v>
      </c>
      <c r="C295" s="35">
        <v>118.02089450464705</v>
      </c>
      <c r="D295" s="35">
        <v>999.99</v>
      </c>
      <c r="E295" s="35">
        <v>3999.96</v>
      </c>
      <c r="F295" s="37" t="s">
        <v>165</v>
      </c>
      <c r="G295" s="37" t="s">
        <v>165</v>
      </c>
      <c r="H295" s="86">
        <v>317</v>
      </c>
      <c r="I295" s="86">
        <v>261</v>
      </c>
      <c r="J295" s="35">
        <v>0.1</v>
      </c>
      <c r="K295" s="37" t="s">
        <v>165</v>
      </c>
      <c r="L295" s="36" t="s">
        <v>165</v>
      </c>
      <c r="M295" s="35">
        <v>400.01</v>
      </c>
      <c r="N295" s="37" t="s">
        <v>165</v>
      </c>
      <c r="O295" s="38"/>
    </row>
    <row r="296" spans="1:15" x14ac:dyDescent="0.3">
      <c r="A296" s="3">
        <f t="shared" si="11"/>
        <v>2034</v>
      </c>
      <c r="B296" s="35">
        <v>1584.165</v>
      </c>
      <c r="C296" s="35">
        <v>117.51542513212381</v>
      </c>
      <c r="D296" s="35">
        <v>999.99</v>
      </c>
      <c r="E296" s="35">
        <v>3999.96</v>
      </c>
      <c r="F296" s="37" t="s">
        <v>165</v>
      </c>
      <c r="G296" s="37" t="s">
        <v>165</v>
      </c>
      <c r="H296" s="86">
        <v>348</v>
      </c>
      <c r="I296" s="86">
        <v>270</v>
      </c>
      <c r="J296" s="35">
        <v>0.11000000000000001</v>
      </c>
      <c r="K296" s="37" t="s">
        <v>165</v>
      </c>
      <c r="L296" s="36" t="s">
        <v>165</v>
      </c>
      <c r="M296" s="35">
        <v>400.01</v>
      </c>
      <c r="N296" s="37" t="s">
        <v>165</v>
      </c>
      <c r="O296" s="38"/>
    </row>
    <row r="297" spans="1:15" x14ac:dyDescent="0.3">
      <c r="A297" s="3">
        <f t="shared" si="11"/>
        <v>2035</v>
      </c>
      <c r="B297" s="35">
        <v>1703.5349999999999</v>
      </c>
      <c r="C297" s="35">
        <v>117.01248310646319</v>
      </c>
      <c r="D297" s="35">
        <v>999.99</v>
      </c>
      <c r="E297" s="35">
        <v>3999.96</v>
      </c>
      <c r="F297" s="37" t="s">
        <v>165</v>
      </c>
      <c r="G297" s="37" t="s">
        <v>165</v>
      </c>
      <c r="H297" s="86">
        <v>377</v>
      </c>
      <c r="I297" s="86">
        <v>272</v>
      </c>
      <c r="J297" s="35">
        <v>0.11000000000000001</v>
      </c>
      <c r="K297" s="37" t="s">
        <v>165</v>
      </c>
      <c r="L297" s="36" t="s">
        <v>165</v>
      </c>
      <c r="M297" s="35">
        <v>400.01</v>
      </c>
      <c r="N297" s="37" t="s">
        <v>165</v>
      </c>
      <c r="O297" s="38"/>
    </row>
    <row r="298" spans="1:15" x14ac:dyDescent="0.3">
      <c r="A298" s="3">
        <f t="shared" si="11"/>
        <v>2036</v>
      </c>
      <c r="B298" s="35">
        <v>1860.6349999999998</v>
      </c>
      <c r="C298" s="35">
        <v>116.39845321543309</v>
      </c>
      <c r="D298" s="35">
        <v>999.99</v>
      </c>
      <c r="E298" s="35">
        <v>3999.96</v>
      </c>
      <c r="F298" s="37" t="s">
        <v>165</v>
      </c>
      <c r="G298" s="37" t="s">
        <v>165</v>
      </c>
      <c r="H298" s="86">
        <v>404</v>
      </c>
      <c r="I298" s="86">
        <v>287</v>
      </c>
      <c r="J298" s="35">
        <v>0.12</v>
      </c>
      <c r="K298" s="37" t="s">
        <v>165</v>
      </c>
      <c r="L298" s="36" t="s">
        <v>165</v>
      </c>
      <c r="M298" s="35">
        <v>400.01</v>
      </c>
      <c r="N298" s="37" t="s">
        <v>165</v>
      </c>
      <c r="O298" s="38"/>
    </row>
    <row r="299" spans="1:15" x14ac:dyDescent="0.3">
      <c r="A299" s="3">
        <f t="shared" si="11"/>
        <v>2037</v>
      </c>
      <c r="B299" s="35">
        <v>2037.7149999999999</v>
      </c>
      <c r="C299" s="35">
        <v>67.74752039704336</v>
      </c>
      <c r="D299" s="35">
        <v>999.99</v>
      </c>
      <c r="E299" s="35">
        <v>3999.96</v>
      </c>
      <c r="F299" s="37" t="s">
        <v>165</v>
      </c>
      <c r="G299" s="37" t="s">
        <v>165</v>
      </c>
      <c r="H299" s="86">
        <v>429</v>
      </c>
      <c r="I299" s="86">
        <v>296</v>
      </c>
      <c r="J299" s="35">
        <v>0.13</v>
      </c>
      <c r="K299" s="37" t="s">
        <v>165</v>
      </c>
      <c r="L299" s="36" t="s">
        <v>165</v>
      </c>
      <c r="M299" s="35">
        <v>400.01</v>
      </c>
      <c r="N299" s="37" t="s">
        <v>165</v>
      </c>
      <c r="O299" s="38"/>
    </row>
    <row r="300" spans="1:15" x14ac:dyDescent="0.3">
      <c r="A300" s="3">
        <f t="shared" si="11"/>
        <v>2038</v>
      </c>
      <c r="B300" s="35">
        <v>2227.0349999999999</v>
      </c>
      <c r="C300" s="35">
        <v>41.471463165077267</v>
      </c>
      <c r="D300" s="35">
        <v>999.99</v>
      </c>
      <c r="E300" s="35">
        <v>3999.96</v>
      </c>
      <c r="F300" s="37" t="s">
        <v>165</v>
      </c>
      <c r="G300" s="37" t="s">
        <v>165</v>
      </c>
      <c r="H300" s="86">
        <v>452</v>
      </c>
      <c r="I300" s="86">
        <v>303</v>
      </c>
      <c r="J300" s="35">
        <v>0.16</v>
      </c>
      <c r="K300" s="37" t="s">
        <v>165</v>
      </c>
      <c r="L300" s="36" t="s">
        <v>165</v>
      </c>
      <c r="M300" s="35">
        <v>400.01</v>
      </c>
      <c r="N300" s="37" t="s">
        <v>165</v>
      </c>
      <c r="O300" s="38"/>
    </row>
    <row r="301" spans="1:15" x14ac:dyDescent="0.3">
      <c r="A301" s="3">
        <f t="shared" si="11"/>
        <v>2039</v>
      </c>
      <c r="B301" s="35">
        <v>2375.5849999999996</v>
      </c>
      <c r="C301" s="35">
        <v>16.927020000000002</v>
      </c>
      <c r="D301" s="35">
        <v>1100</v>
      </c>
      <c r="E301" s="35">
        <v>4400</v>
      </c>
      <c r="F301" s="37" t="s">
        <v>165</v>
      </c>
      <c r="G301" s="37" t="s">
        <v>165</v>
      </c>
      <c r="H301" s="86">
        <v>471</v>
      </c>
      <c r="I301" s="86">
        <v>310</v>
      </c>
      <c r="J301" s="35">
        <v>0.16</v>
      </c>
      <c r="K301" s="37" t="s">
        <v>165</v>
      </c>
      <c r="L301" s="36" t="s">
        <v>165</v>
      </c>
      <c r="M301" s="35">
        <v>400.01</v>
      </c>
      <c r="N301" s="37" t="s">
        <v>165</v>
      </c>
      <c r="O301" s="38"/>
    </row>
    <row r="302" spans="1:15" x14ac:dyDescent="0.3">
      <c r="A302" s="3">
        <f t="shared" si="11"/>
        <v>2040</v>
      </c>
      <c r="B302" s="35">
        <v>2495.6349999999998</v>
      </c>
      <c r="C302" s="35">
        <v>16.927020000000002</v>
      </c>
      <c r="D302" s="35">
        <v>1200.01</v>
      </c>
      <c r="E302" s="35">
        <v>4800.04</v>
      </c>
      <c r="F302" s="37" t="s">
        <v>165</v>
      </c>
      <c r="G302" s="37" t="s">
        <v>165</v>
      </c>
      <c r="H302" s="86">
        <v>487</v>
      </c>
      <c r="I302" s="86">
        <v>306</v>
      </c>
      <c r="J302" s="35">
        <v>0.16999999999999998</v>
      </c>
      <c r="K302" s="37" t="s">
        <v>165</v>
      </c>
      <c r="L302" s="36" t="s">
        <v>165</v>
      </c>
      <c r="M302" s="35">
        <v>400.01</v>
      </c>
      <c r="N302" s="37" t="s">
        <v>165</v>
      </c>
      <c r="O302" s="38"/>
    </row>
    <row r="303" spans="1:15" x14ac:dyDescent="0.3">
      <c r="A303" s="3">
        <f t="shared" si="11"/>
        <v>2041</v>
      </c>
      <c r="B303" s="35">
        <v>2654.2649999999999</v>
      </c>
      <c r="C303" s="35">
        <v>16.927020000000002</v>
      </c>
      <c r="D303" s="35">
        <v>1200.01</v>
      </c>
      <c r="E303" s="35">
        <v>4800.04</v>
      </c>
      <c r="F303" s="37" t="s">
        <v>165</v>
      </c>
      <c r="G303" s="37" t="s">
        <v>165</v>
      </c>
      <c r="H303" s="86">
        <v>503</v>
      </c>
      <c r="I303" s="86">
        <v>314</v>
      </c>
      <c r="J303" s="35">
        <v>0.18</v>
      </c>
      <c r="K303" s="37" t="s">
        <v>165</v>
      </c>
      <c r="L303" s="36" t="s">
        <v>165</v>
      </c>
      <c r="M303" s="35">
        <v>400.01</v>
      </c>
      <c r="N303" s="37" t="s">
        <v>165</v>
      </c>
      <c r="O303" s="38"/>
    </row>
    <row r="304" spans="1:15" x14ac:dyDescent="0.3">
      <c r="A304" s="3">
        <f t="shared" si="11"/>
        <v>2042</v>
      </c>
      <c r="B304" s="35">
        <v>2704.6149999999993</v>
      </c>
      <c r="C304" s="35">
        <v>16.927020000000002</v>
      </c>
      <c r="D304" s="35">
        <v>1200.01</v>
      </c>
      <c r="E304" s="35">
        <v>4800.04</v>
      </c>
      <c r="F304" s="37" t="s">
        <v>165</v>
      </c>
      <c r="G304" s="37" t="s">
        <v>165</v>
      </c>
      <c r="H304" s="86">
        <v>514</v>
      </c>
      <c r="I304" s="86">
        <v>330</v>
      </c>
      <c r="J304" s="35">
        <v>0.18</v>
      </c>
      <c r="K304" s="37" t="s">
        <v>165</v>
      </c>
      <c r="L304" s="36" t="s">
        <v>165</v>
      </c>
      <c r="M304" s="35">
        <v>400.01</v>
      </c>
      <c r="N304" s="37" t="s">
        <v>165</v>
      </c>
      <c r="O304" s="38"/>
    </row>
    <row r="305" spans="1:15" customFormat="1" x14ac:dyDescent="0.3">
      <c r="A305" s="3">
        <f t="shared" si="11"/>
        <v>2043</v>
      </c>
      <c r="B305" s="35">
        <v>2789.7349999999992</v>
      </c>
      <c r="C305" s="35">
        <v>16.927020000000002</v>
      </c>
      <c r="D305" s="35">
        <v>1200.01</v>
      </c>
      <c r="E305" s="35">
        <v>4800.04</v>
      </c>
      <c r="F305" s="37" t="s">
        <v>165</v>
      </c>
      <c r="G305" s="37" t="s">
        <v>165</v>
      </c>
      <c r="H305" s="86">
        <v>523</v>
      </c>
      <c r="I305" s="86">
        <v>336</v>
      </c>
      <c r="J305" s="35">
        <v>0.19</v>
      </c>
      <c r="K305" s="37" t="s">
        <v>165</v>
      </c>
      <c r="L305" s="36" t="s">
        <v>165</v>
      </c>
      <c r="M305" s="35">
        <v>400.01</v>
      </c>
      <c r="N305" s="37" t="s">
        <v>165</v>
      </c>
      <c r="O305" s="38"/>
    </row>
    <row r="306" spans="1:15" x14ac:dyDescent="0.3">
      <c r="B306" s="47"/>
      <c r="C306" s="47"/>
      <c r="H306" s="82" t="s">
        <v>149</v>
      </c>
      <c r="I306" s="82" t="s">
        <v>149</v>
      </c>
    </row>
    <row r="307" spans="1:15" x14ac:dyDescent="0.3">
      <c r="A307" s="3">
        <f>A282+1</f>
        <v>12</v>
      </c>
      <c r="B307" s="47" t="str">
        <f ca="1">OFFSET(Portfolios!$B$7,A307,0)</f>
        <v>Portfolio12</v>
      </c>
      <c r="C307" s="47" t="str">
        <f ca="1">VLOOKUP(B307,Portfolios!$B$8:$D$47,2,FALSE)</f>
        <v>CBRE - microgrid</v>
      </c>
      <c r="H307" s="82" t="s">
        <v>149</v>
      </c>
      <c r="I307" s="82" t="s">
        <v>149</v>
      </c>
    </row>
    <row r="308" spans="1:15" x14ac:dyDescent="0.3">
      <c r="B308" s="3" t="s">
        <v>152</v>
      </c>
      <c r="C308" s="3" t="s">
        <v>152</v>
      </c>
      <c r="D308" s="3" t="s">
        <v>153</v>
      </c>
      <c r="E308" s="3" t="s">
        <v>154</v>
      </c>
      <c r="F308" s="3" t="s">
        <v>153</v>
      </c>
      <c r="G308" s="3" t="s">
        <v>154</v>
      </c>
      <c r="H308" s="82" t="s">
        <v>149</v>
      </c>
      <c r="I308" s="82" t="s">
        <v>149</v>
      </c>
      <c r="J308" s="42" t="s">
        <v>157</v>
      </c>
      <c r="K308" s="11" t="s">
        <v>158</v>
      </c>
      <c r="L308" s="26"/>
    </row>
    <row r="309" spans="1:15" x14ac:dyDescent="0.3">
      <c r="A309" s="3" t="s">
        <v>160</v>
      </c>
      <c r="B309" s="3" t="s">
        <v>161</v>
      </c>
      <c r="C309" s="3" t="s">
        <v>162</v>
      </c>
      <c r="D309" s="3" t="s">
        <v>161</v>
      </c>
      <c r="E309" s="3" t="s">
        <v>161</v>
      </c>
      <c r="F309" s="3" t="s">
        <v>162</v>
      </c>
      <c r="G309" s="3" t="s">
        <v>162</v>
      </c>
      <c r="H309" s="82" t="s">
        <v>155</v>
      </c>
      <c r="I309" s="82" t="s">
        <v>156</v>
      </c>
      <c r="J309" s="3" t="s">
        <v>161</v>
      </c>
      <c r="K309" s="3" t="s">
        <v>162</v>
      </c>
      <c r="L309" s="3" t="s">
        <v>163</v>
      </c>
      <c r="M309" s="3" t="s">
        <v>174</v>
      </c>
      <c r="N309" s="3" t="s">
        <v>164</v>
      </c>
    </row>
    <row r="310" spans="1:15" x14ac:dyDescent="0.3">
      <c r="A310" s="3">
        <f>A285</f>
        <v>2023</v>
      </c>
      <c r="B310" s="36" t="s">
        <v>165</v>
      </c>
      <c r="C310" s="36">
        <v>85.489954347818653</v>
      </c>
      <c r="D310" s="37" t="s">
        <v>165</v>
      </c>
      <c r="E310" s="37" t="s">
        <v>165</v>
      </c>
      <c r="F310" s="37" t="s">
        <v>165</v>
      </c>
      <c r="G310" s="37" t="s">
        <v>165</v>
      </c>
      <c r="H310" s="84" t="s">
        <v>165</v>
      </c>
      <c r="I310" s="84" t="s">
        <v>165</v>
      </c>
      <c r="J310" s="37" t="s">
        <v>165</v>
      </c>
      <c r="K310" s="37" t="s">
        <v>165</v>
      </c>
      <c r="L310" s="36" t="s">
        <v>165</v>
      </c>
      <c r="M310" s="36" t="s">
        <v>165</v>
      </c>
      <c r="N310" s="37" t="s">
        <v>165</v>
      </c>
      <c r="O310" s="37"/>
    </row>
    <row r="311" spans="1:15" x14ac:dyDescent="0.3">
      <c r="A311" s="3">
        <f>A310+1</f>
        <v>2024</v>
      </c>
      <c r="B311" s="35">
        <v>138.6</v>
      </c>
      <c r="C311" s="35">
        <v>112.46754069217755</v>
      </c>
      <c r="D311" s="35">
        <v>0</v>
      </c>
      <c r="E311" s="36">
        <v>0</v>
      </c>
      <c r="F311" s="37" t="s">
        <v>165</v>
      </c>
      <c r="G311" s="37" t="s">
        <v>165</v>
      </c>
      <c r="H311" s="85">
        <v>30</v>
      </c>
      <c r="I311" s="85">
        <v>133</v>
      </c>
      <c r="J311" s="35">
        <v>0</v>
      </c>
      <c r="K311" s="37" t="s">
        <v>165</v>
      </c>
      <c r="L311" s="36" t="s">
        <v>165</v>
      </c>
      <c r="M311" s="35">
        <v>0</v>
      </c>
      <c r="N311" s="37" t="s">
        <v>165</v>
      </c>
      <c r="O311" s="38"/>
    </row>
    <row r="312" spans="1:15" x14ac:dyDescent="0.3">
      <c r="A312" s="3">
        <f t="shared" ref="A312:A330" si="12">A311+1</f>
        <v>2025</v>
      </c>
      <c r="B312" s="35">
        <v>250.21499999999997</v>
      </c>
      <c r="C312" s="35">
        <v>113.20977148356157</v>
      </c>
      <c r="D312" s="35">
        <v>400</v>
      </c>
      <c r="E312" s="36">
        <v>1600</v>
      </c>
      <c r="F312" s="37" t="s">
        <v>165</v>
      </c>
      <c r="G312" s="37" t="s">
        <v>165</v>
      </c>
      <c r="H312" s="85">
        <v>60</v>
      </c>
      <c r="I312" s="85">
        <v>162</v>
      </c>
      <c r="J312" s="35">
        <v>0.01</v>
      </c>
      <c r="K312" s="37" t="s">
        <v>165</v>
      </c>
      <c r="L312" s="36" t="s">
        <v>165</v>
      </c>
      <c r="M312" s="35">
        <v>0</v>
      </c>
      <c r="N312" s="37" t="s">
        <v>165</v>
      </c>
      <c r="O312" s="38"/>
    </row>
    <row r="313" spans="1:15" x14ac:dyDescent="0.3">
      <c r="A313" s="3">
        <f t="shared" si="12"/>
        <v>2026</v>
      </c>
      <c r="B313" s="35">
        <v>560.37</v>
      </c>
      <c r="C313" s="35">
        <v>114.47310072614376</v>
      </c>
      <c r="D313" s="35">
        <v>578.64</v>
      </c>
      <c r="E313" s="35">
        <v>2314.56</v>
      </c>
      <c r="F313" s="37" t="s">
        <v>165</v>
      </c>
      <c r="G313" s="37" t="s">
        <v>165</v>
      </c>
      <c r="H313" s="86">
        <v>90</v>
      </c>
      <c r="I313" s="86">
        <v>183</v>
      </c>
      <c r="J313" s="35">
        <v>7.8599999999999994</v>
      </c>
      <c r="K313" s="37" t="s">
        <v>165</v>
      </c>
      <c r="L313" s="36" t="s">
        <v>165</v>
      </c>
      <c r="M313" s="35">
        <v>0</v>
      </c>
      <c r="N313" s="37" t="s">
        <v>165</v>
      </c>
      <c r="O313" s="38"/>
    </row>
    <row r="314" spans="1:15" x14ac:dyDescent="0.3">
      <c r="A314" s="3">
        <f t="shared" si="12"/>
        <v>2027</v>
      </c>
      <c r="B314" s="35">
        <v>619.64</v>
      </c>
      <c r="C314" s="35">
        <v>115.73906072251305</v>
      </c>
      <c r="D314" s="35">
        <v>578.64</v>
      </c>
      <c r="E314" s="35">
        <v>2314.56</v>
      </c>
      <c r="F314" s="37" t="s">
        <v>165</v>
      </c>
      <c r="G314" s="37" t="s">
        <v>165</v>
      </c>
      <c r="H314" s="86">
        <v>120</v>
      </c>
      <c r="I314" s="86">
        <v>199</v>
      </c>
      <c r="J314" s="35">
        <v>10.26</v>
      </c>
      <c r="K314" s="37" t="s">
        <v>165</v>
      </c>
      <c r="L314" s="36" t="s">
        <v>165</v>
      </c>
      <c r="M314" s="35">
        <v>135.91</v>
      </c>
      <c r="N314" s="37" t="s">
        <v>165</v>
      </c>
      <c r="O314" s="38"/>
    </row>
    <row r="315" spans="1:15" x14ac:dyDescent="0.3">
      <c r="A315" s="3">
        <f t="shared" si="12"/>
        <v>2028</v>
      </c>
      <c r="B315" s="35">
        <v>753.28</v>
      </c>
      <c r="C315" s="35">
        <v>116.88938767031144</v>
      </c>
      <c r="D315" s="35">
        <v>578.64</v>
      </c>
      <c r="E315" s="35">
        <v>2314.56</v>
      </c>
      <c r="F315" s="37" t="s">
        <v>165</v>
      </c>
      <c r="G315" s="37" t="s">
        <v>165</v>
      </c>
      <c r="H315" s="86">
        <v>150</v>
      </c>
      <c r="I315" s="86">
        <v>211</v>
      </c>
      <c r="J315" s="35">
        <v>13</v>
      </c>
      <c r="K315" s="37" t="s">
        <v>165</v>
      </c>
      <c r="L315" s="36" t="s">
        <v>165</v>
      </c>
      <c r="M315" s="35">
        <v>298.18</v>
      </c>
      <c r="N315" s="37" t="s">
        <v>165</v>
      </c>
      <c r="O315" s="38"/>
    </row>
    <row r="316" spans="1:15" x14ac:dyDescent="0.3">
      <c r="A316" s="3">
        <f t="shared" si="12"/>
        <v>2029</v>
      </c>
      <c r="B316" s="35">
        <v>994.18</v>
      </c>
      <c r="C316" s="35">
        <v>118.27882042730599</v>
      </c>
      <c r="D316" s="35">
        <v>578.64</v>
      </c>
      <c r="E316" s="35">
        <v>2314.56</v>
      </c>
      <c r="F316" s="37" t="s">
        <v>165</v>
      </c>
      <c r="G316" s="37" t="s">
        <v>165</v>
      </c>
      <c r="H316" s="86">
        <v>183</v>
      </c>
      <c r="I316" s="86">
        <v>218</v>
      </c>
      <c r="J316" s="35">
        <v>15.559999999999999</v>
      </c>
      <c r="K316" s="37" t="s">
        <v>165</v>
      </c>
      <c r="L316" s="36" t="s">
        <v>165</v>
      </c>
      <c r="M316" s="35">
        <v>400.01</v>
      </c>
      <c r="N316" s="37" t="s">
        <v>165</v>
      </c>
      <c r="O316" s="38"/>
    </row>
    <row r="317" spans="1:15" x14ac:dyDescent="0.3">
      <c r="A317" s="3">
        <f t="shared" si="12"/>
        <v>2030</v>
      </c>
      <c r="B317" s="35">
        <v>1145.47</v>
      </c>
      <c r="C317" s="35">
        <v>119.55259402516945</v>
      </c>
      <c r="D317" s="35">
        <v>999.99</v>
      </c>
      <c r="E317" s="35">
        <v>3999.96</v>
      </c>
      <c r="F317" s="37" t="s">
        <v>165</v>
      </c>
      <c r="G317" s="37" t="s">
        <v>165</v>
      </c>
      <c r="H317" s="86">
        <v>216</v>
      </c>
      <c r="I317" s="86">
        <v>228</v>
      </c>
      <c r="J317" s="35">
        <v>18.310000000000002</v>
      </c>
      <c r="K317" s="37" t="s">
        <v>165</v>
      </c>
      <c r="L317" s="36" t="s">
        <v>165</v>
      </c>
      <c r="M317" s="35">
        <v>400.01</v>
      </c>
      <c r="N317" s="37" t="s">
        <v>165</v>
      </c>
      <c r="O317" s="38"/>
    </row>
    <row r="318" spans="1:15" x14ac:dyDescent="0.3">
      <c r="A318" s="3">
        <f t="shared" si="12"/>
        <v>2031</v>
      </c>
      <c r="B318" s="35">
        <v>1238.7549999999999</v>
      </c>
      <c r="C318" s="35">
        <v>119.0394661550436</v>
      </c>
      <c r="D318" s="35">
        <v>999.99</v>
      </c>
      <c r="E318" s="35">
        <v>3999.96</v>
      </c>
      <c r="F318" s="37" t="s">
        <v>165</v>
      </c>
      <c r="G318" s="37" t="s">
        <v>165</v>
      </c>
      <c r="H318" s="86">
        <v>251</v>
      </c>
      <c r="I318" s="86">
        <v>242</v>
      </c>
      <c r="J318" s="35">
        <v>18.320000000000004</v>
      </c>
      <c r="K318" s="37" t="s">
        <v>165</v>
      </c>
      <c r="L318" s="36" t="s">
        <v>165</v>
      </c>
      <c r="M318" s="35">
        <v>400.01</v>
      </c>
      <c r="N318" s="37" t="s">
        <v>165</v>
      </c>
      <c r="O318" s="38"/>
    </row>
    <row r="319" spans="1:15" x14ac:dyDescent="0.3">
      <c r="A319" s="3">
        <f t="shared" si="12"/>
        <v>2032</v>
      </c>
      <c r="B319" s="35">
        <v>1349.325</v>
      </c>
      <c r="C319" s="35">
        <v>118.41300061010524</v>
      </c>
      <c r="D319" s="35">
        <v>999.99</v>
      </c>
      <c r="E319" s="35">
        <v>3999.96</v>
      </c>
      <c r="F319" s="37" t="s">
        <v>165</v>
      </c>
      <c r="G319" s="37" t="s">
        <v>165</v>
      </c>
      <c r="H319" s="86">
        <v>285</v>
      </c>
      <c r="I319" s="86">
        <v>252</v>
      </c>
      <c r="J319" s="35">
        <v>18.320000000000004</v>
      </c>
      <c r="K319" s="37" t="s">
        <v>165</v>
      </c>
      <c r="L319" s="36" t="s">
        <v>165</v>
      </c>
      <c r="M319" s="35">
        <v>400.01</v>
      </c>
      <c r="N319" s="37" t="s">
        <v>165</v>
      </c>
      <c r="O319" s="38"/>
    </row>
    <row r="320" spans="1:15" x14ac:dyDescent="0.3">
      <c r="A320" s="3">
        <f t="shared" si="12"/>
        <v>2033</v>
      </c>
      <c r="B320" s="35">
        <v>1457.7049999999999</v>
      </c>
      <c r="C320" s="35">
        <v>118.02089450464705</v>
      </c>
      <c r="D320" s="35">
        <v>999.99</v>
      </c>
      <c r="E320" s="35">
        <v>3999.96</v>
      </c>
      <c r="F320" s="37" t="s">
        <v>165</v>
      </c>
      <c r="G320" s="37" t="s">
        <v>165</v>
      </c>
      <c r="H320" s="86">
        <v>317</v>
      </c>
      <c r="I320" s="86">
        <v>261</v>
      </c>
      <c r="J320" s="35">
        <v>18.34</v>
      </c>
      <c r="K320" s="37" t="s">
        <v>165</v>
      </c>
      <c r="L320" s="36" t="s">
        <v>165</v>
      </c>
      <c r="M320" s="35">
        <v>400.01</v>
      </c>
      <c r="N320" s="37" t="s">
        <v>165</v>
      </c>
      <c r="O320" s="38"/>
    </row>
    <row r="321" spans="1:15" x14ac:dyDescent="0.3">
      <c r="A321" s="3">
        <f t="shared" si="12"/>
        <v>2034</v>
      </c>
      <c r="B321" s="35">
        <v>1565.915</v>
      </c>
      <c r="C321" s="35">
        <v>117.51542513212381</v>
      </c>
      <c r="D321" s="35">
        <v>999.99</v>
      </c>
      <c r="E321" s="35">
        <v>3999.96</v>
      </c>
      <c r="F321" s="37" t="s">
        <v>165</v>
      </c>
      <c r="G321" s="37" t="s">
        <v>165</v>
      </c>
      <c r="H321" s="86">
        <v>348</v>
      </c>
      <c r="I321" s="86">
        <v>270</v>
      </c>
      <c r="J321" s="35">
        <v>18.350000000000001</v>
      </c>
      <c r="K321" s="37" t="s">
        <v>165</v>
      </c>
      <c r="L321" s="36" t="s">
        <v>165</v>
      </c>
      <c r="M321" s="35">
        <v>400.01</v>
      </c>
      <c r="N321" s="37" t="s">
        <v>165</v>
      </c>
      <c r="O321" s="38"/>
    </row>
    <row r="322" spans="1:15" x14ac:dyDescent="0.3">
      <c r="A322" s="3">
        <f t="shared" si="12"/>
        <v>2035</v>
      </c>
      <c r="B322" s="35">
        <v>1685.2949999999998</v>
      </c>
      <c r="C322" s="35">
        <v>117.01248310646319</v>
      </c>
      <c r="D322" s="35">
        <v>999.99</v>
      </c>
      <c r="E322" s="35">
        <v>3999.96</v>
      </c>
      <c r="F322" s="37" t="s">
        <v>165</v>
      </c>
      <c r="G322" s="37" t="s">
        <v>165</v>
      </c>
      <c r="H322" s="86">
        <v>377</v>
      </c>
      <c r="I322" s="86">
        <v>272</v>
      </c>
      <c r="J322" s="35">
        <v>18.350000000000001</v>
      </c>
      <c r="K322" s="37" t="s">
        <v>165</v>
      </c>
      <c r="L322" s="36" t="s">
        <v>165</v>
      </c>
      <c r="M322" s="35">
        <v>400.01</v>
      </c>
      <c r="N322" s="37" t="s">
        <v>165</v>
      </c>
      <c r="O322" s="38"/>
    </row>
    <row r="323" spans="1:15" x14ac:dyDescent="0.3">
      <c r="A323" s="3">
        <f t="shared" si="12"/>
        <v>2036</v>
      </c>
      <c r="B323" s="35">
        <v>1842.3849999999998</v>
      </c>
      <c r="C323" s="35">
        <v>116.39845321543309</v>
      </c>
      <c r="D323" s="35">
        <v>999.99</v>
      </c>
      <c r="E323" s="35">
        <v>3999.96</v>
      </c>
      <c r="F323" s="37" t="s">
        <v>165</v>
      </c>
      <c r="G323" s="37" t="s">
        <v>165</v>
      </c>
      <c r="H323" s="86">
        <v>404</v>
      </c>
      <c r="I323" s="86">
        <v>287</v>
      </c>
      <c r="J323" s="35">
        <v>18.36</v>
      </c>
      <c r="K323" s="37" t="s">
        <v>165</v>
      </c>
      <c r="L323" s="36" t="s">
        <v>165</v>
      </c>
      <c r="M323" s="35">
        <v>400.01</v>
      </c>
      <c r="N323" s="37" t="s">
        <v>165</v>
      </c>
      <c r="O323" s="38"/>
    </row>
    <row r="324" spans="1:15" x14ac:dyDescent="0.3">
      <c r="A324" s="3">
        <f t="shared" si="12"/>
        <v>2037</v>
      </c>
      <c r="B324" s="35">
        <v>2019.4749999999997</v>
      </c>
      <c r="C324" s="35">
        <v>67.74752039704336</v>
      </c>
      <c r="D324" s="35">
        <v>999.99</v>
      </c>
      <c r="E324" s="35">
        <v>3999.96</v>
      </c>
      <c r="F324" s="37" t="s">
        <v>165</v>
      </c>
      <c r="G324" s="37" t="s">
        <v>165</v>
      </c>
      <c r="H324" s="86">
        <v>429</v>
      </c>
      <c r="I324" s="86">
        <v>296</v>
      </c>
      <c r="J324" s="35">
        <v>18.37</v>
      </c>
      <c r="K324" s="37" t="s">
        <v>165</v>
      </c>
      <c r="L324" s="36" t="s">
        <v>165</v>
      </c>
      <c r="M324" s="35">
        <v>400.01</v>
      </c>
      <c r="N324" s="37" t="s">
        <v>165</v>
      </c>
      <c r="O324" s="38"/>
    </row>
    <row r="325" spans="1:15" x14ac:dyDescent="0.3">
      <c r="A325" s="3">
        <f t="shared" si="12"/>
        <v>2038</v>
      </c>
      <c r="B325" s="35">
        <v>2208.7950000000001</v>
      </c>
      <c r="C325" s="35">
        <v>41.471463165077267</v>
      </c>
      <c r="D325" s="35">
        <v>999.99</v>
      </c>
      <c r="E325" s="35">
        <v>3999.96</v>
      </c>
      <c r="F325" s="37" t="s">
        <v>165</v>
      </c>
      <c r="G325" s="37" t="s">
        <v>165</v>
      </c>
      <c r="H325" s="86">
        <v>452</v>
      </c>
      <c r="I325" s="86">
        <v>303</v>
      </c>
      <c r="J325" s="35">
        <v>18.390000000000004</v>
      </c>
      <c r="K325" s="37" t="s">
        <v>165</v>
      </c>
      <c r="L325" s="36" t="s">
        <v>165</v>
      </c>
      <c r="M325" s="35">
        <v>400.01</v>
      </c>
      <c r="N325" s="37" t="s">
        <v>165</v>
      </c>
      <c r="O325" s="38"/>
    </row>
    <row r="326" spans="1:15" x14ac:dyDescent="0.3">
      <c r="A326" s="3">
        <f t="shared" si="12"/>
        <v>2039</v>
      </c>
      <c r="B326" s="35">
        <v>2357.3449999999993</v>
      </c>
      <c r="C326" s="35">
        <v>16.927020000000002</v>
      </c>
      <c r="D326" s="35">
        <v>1100</v>
      </c>
      <c r="E326" s="35">
        <v>4400</v>
      </c>
      <c r="F326" s="37" t="s">
        <v>165</v>
      </c>
      <c r="G326" s="37" t="s">
        <v>165</v>
      </c>
      <c r="H326" s="86">
        <v>471</v>
      </c>
      <c r="I326" s="86">
        <v>310</v>
      </c>
      <c r="J326" s="35">
        <v>18.390000000000004</v>
      </c>
      <c r="K326" s="37" t="s">
        <v>165</v>
      </c>
      <c r="L326" s="36" t="s">
        <v>165</v>
      </c>
      <c r="M326" s="35">
        <v>400.01</v>
      </c>
      <c r="N326" s="37" t="s">
        <v>165</v>
      </c>
      <c r="O326" s="38"/>
    </row>
    <row r="327" spans="1:15" x14ac:dyDescent="0.3">
      <c r="A327" s="3">
        <f t="shared" si="12"/>
        <v>2040</v>
      </c>
      <c r="B327" s="35">
        <v>2477.4049999999997</v>
      </c>
      <c r="C327" s="35">
        <v>16.927020000000002</v>
      </c>
      <c r="D327" s="35">
        <v>1200.01</v>
      </c>
      <c r="E327" s="35">
        <v>4800.04</v>
      </c>
      <c r="F327" s="37" t="s">
        <v>165</v>
      </c>
      <c r="G327" s="37" t="s">
        <v>165</v>
      </c>
      <c r="H327" s="86">
        <v>487</v>
      </c>
      <c r="I327" s="86">
        <v>306</v>
      </c>
      <c r="J327" s="35">
        <v>18.400000000000002</v>
      </c>
      <c r="K327" s="37" t="s">
        <v>165</v>
      </c>
      <c r="L327" s="36" t="s">
        <v>165</v>
      </c>
      <c r="M327" s="35">
        <v>400.01</v>
      </c>
      <c r="N327" s="37" t="s">
        <v>165</v>
      </c>
      <c r="O327" s="38"/>
    </row>
    <row r="328" spans="1:15" x14ac:dyDescent="0.3">
      <c r="A328" s="3">
        <f t="shared" si="12"/>
        <v>2041</v>
      </c>
      <c r="B328" s="35">
        <v>2636.0249999999996</v>
      </c>
      <c r="C328" s="35">
        <v>16.927020000000002</v>
      </c>
      <c r="D328" s="35">
        <v>1200.01</v>
      </c>
      <c r="E328" s="35">
        <v>4800.04</v>
      </c>
      <c r="F328" s="37" t="s">
        <v>165</v>
      </c>
      <c r="G328" s="37" t="s">
        <v>165</v>
      </c>
      <c r="H328" s="86">
        <v>503</v>
      </c>
      <c r="I328" s="86">
        <v>314</v>
      </c>
      <c r="J328" s="35">
        <v>18.410000000000004</v>
      </c>
      <c r="K328" s="37" t="s">
        <v>165</v>
      </c>
      <c r="L328" s="36" t="s">
        <v>165</v>
      </c>
      <c r="M328" s="35">
        <v>400.01</v>
      </c>
      <c r="N328" s="37" t="s">
        <v>165</v>
      </c>
      <c r="O328" s="38"/>
    </row>
    <row r="329" spans="1:15" x14ac:dyDescent="0.3">
      <c r="A329" s="3">
        <f t="shared" si="12"/>
        <v>2042</v>
      </c>
      <c r="B329" s="35">
        <v>2686.3749999999995</v>
      </c>
      <c r="C329" s="35">
        <v>16.927020000000002</v>
      </c>
      <c r="D329" s="35">
        <v>1200.01</v>
      </c>
      <c r="E329" s="35">
        <v>4800.04</v>
      </c>
      <c r="F329" s="37" t="s">
        <v>165</v>
      </c>
      <c r="G329" s="37" t="s">
        <v>165</v>
      </c>
      <c r="H329" s="86">
        <v>514</v>
      </c>
      <c r="I329" s="86">
        <v>330</v>
      </c>
      <c r="J329" s="35">
        <v>18.410000000000004</v>
      </c>
      <c r="K329" s="37" t="s">
        <v>165</v>
      </c>
      <c r="L329" s="36" t="s">
        <v>165</v>
      </c>
      <c r="M329" s="35">
        <v>400.01</v>
      </c>
      <c r="N329" s="37" t="s">
        <v>165</v>
      </c>
      <c r="O329" s="38"/>
    </row>
    <row r="330" spans="1:15" customFormat="1" x14ac:dyDescent="0.3">
      <c r="A330" s="3">
        <f t="shared" si="12"/>
        <v>2043</v>
      </c>
      <c r="B330" s="35">
        <v>2771.5049999999997</v>
      </c>
      <c r="C330" s="35">
        <v>16.927020000000002</v>
      </c>
      <c r="D330" s="35">
        <v>1200.01</v>
      </c>
      <c r="E330" s="35">
        <v>4800.04</v>
      </c>
      <c r="F330" s="37" t="s">
        <v>165</v>
      </c>
      <c r="G330" s="37" t="s">
        <v>165</v>
      </c>
      <c r="H330" s="86">
        <v>523</v>
      </c>
      <c r="I330" s="86">
        <v>336</v>
      </c>
      <c r="J330" s="35">
        <v>18.420000000000002</v>
      </c>
      <c r="K330" s="37" t="s">
        <v>165</v>
      </c>
      <c r="L330" s="36" t="s">
        <v>165</v>
      </c>
      <c r="M330" s="35">
        <v>400.01</v>
      </c>
      <c r="N330" s="37" t="s">
        <v>165</v>
      </c>
      <c r="O330" s="38"/>
    </row>
    <row r="331" spans="1:15" x14ac:dyDescent="0.3">
      <c r="B331" s="47"/>
      <c r="C331" s="47"/>
      <c r="H331" s="82" t="s">
        <v>149</v>
      </c>
      <c r="I331" s="82" t="s">
        <v>149</v>
      </c>
    </row>
    <row r="332" spans="1:15" x14ac:dyDescent="0.3">
      <c r="A332" s="3">
        <f>A307+1</f>
        <v>13</v>
      </c>
      <c r="B332" s="47" t="str">
        <f ca="1">OFFSET(Portfolios!$B$7,A332,0)</f>
        <v>Portfolio13</v>
      </c>
      <c r="C332" s="47" t="str">
        <f ca="1">VLOOKUP(B332,Portfolios!$B$8:$D$47,2,FALSE)</f>
        <v>CBRE - optimize</v>
      </c>
      <c r="H332" s="82" t="s">
        <v>149</v>
      </c>
      <c r="I332" s="82" t="s">
        <v>149</v>
      </c>
    </row>
    <row r="333" spans="1:15" x14ac:dyDescent="0.3">
      <c r="B333" s="3" t="s">
        <v>152</v>
      </c>
      <c r="C333" s="3" t="s">
        <v>152</v>
      </c>
      <c r="D333" s="3" t="s">
        <v>153</v>
      </c>
      <c r="E333" s="3" t="s">
        <v>154</v>
      </c>
      <c r="F333" s="3" t="s">
        <v>153</v>
      </c>
      <c r="G333" s="3" t="s">
        <v>154</v>
      </c>
      <c r="H333" s="82" t="s">
        <v>149</v>
      </c>
      <c r="I333" s="82" t="s">
        <v>149</v>
      </c>
      <c r="J333" s="42" t="s">
        <v>157</v>
      </c>
      <c r="K333" s="11" t="s">
        <v>158</v>
      </c>
      <c r="L333" s="26"/>
    </row>
    <row r="334" spans="1:15" x14ac:dyDescent="0.3">
      <c r="A334" s="3" t="s">
        <v>160</v>
      </c>
      <c r="B334" s="3" t="s">
        <v>161</v>
      </c>
      <c r="C334" s="3" t="s">
        <v>162</v>
      </c>
      <c r="D334" s="3" t="s">
        <v>161</v>
      </c>
      <c r="E334" s="3" t="s">
        <v>161</v>
      </c>
      <c r="F334" s="3" t="s">
        <v>162</v>
      </c>
      <c r="G334" s="3" t="s">
        <v>162</v>
      </c>
      <c r="H334" s="82" t="s">
        <v>155</v>
      </c>
      <c r="I334" s="82" t="s">
        <v>156</v>
      </c>
      <c r="J334" s="3" t="s">
        <v>161</v>
      </c>
      <c r="K334" s="3" t="s">
        <v>162</v>
      </c>
      <c r="L334" s="3" t="s">
        <v>163</v>
      </c>
      <c r="M334" s="3" t="s">
        <v>174</v>
      </c>
      <c r="N334" s="3" t="s">
        <v>164</v>
      </c>
    </row>
    <row r="335" spans="1:15" x14ac:dyDescent="0.3">
      <c r="A335" s="3">
        <f>A310</f>
        <v>2023</v>
      </c>
      <c r="B335" s="36" t="s">
        <v>165</v>
      </c>
      <c r="C335" s="36">
        <v>85.489954347818653</v>
      </c>
      <c r="D335" s="37" t="s">
        <v>165</v>
      </c>
      <c r="E335" s="37" t="s">
        <v>165</v>
      </c>
      <c r="F335" s="37" t="s">
        <v>165</v>
      </c>
      <c r="G335" s="37" t="s">
        <v>165</v>
      </c>
      <c r="H335" s="84" t="s">
        <v>165</v>
      </c>
      <c r="I335" s="84" t="s">
        <v>165</v>
      </c>
      <c r="J335" s="37" t="s">
        <v>165</v>
      </c>
      <c r="K335" s="37" t="s">
        <v>165</v>
      </c>
      <c r="L335" s="36" t="s">
        <v>165</v>
      </c>
      <c r="M335" s="36" t="s">
        <v>165</v>
      </c>
      <c r="N335" s="37" t="s">
        <v>165</v>
      </c>
      <c r="O335" s="37"/>
    </row>
    <row r="336" spans="1:15" x14ac:dyDescent="0.3">
      <c r="A336" s="3">
        <f>A335+1</f>
        <v>2024</v>
      </c>
      <c r="B336" s="35">
        <v>138.6</v>
      </c>
      <c r="C336" s="35">
        <v>112.46754069217755</v>
      </c>
      <c r="D336" s="35">
        <v>0</v>
      </c>
      <c r="E336" s="36">
        <v>0</v>
      </c>
      <c r="F336" s="37" t="s">
        <v>165</v>
      </c>
      <c r="G336" s="37" t="s">
        <v>165</v>
      </c>
      <c r="H336" s="85">
        <v>30</v>
      </c>
      <c r="I336" s="85">
        <v>133</v>
      </c>
      <c r="J336" s="35">
        <v>0</v>
      </c>
      <c r="K336" s="37" t="s">
        <v>165</v>
      </c>
      <c r="L336" s="36" t="s">
        <v>165</v>
      </c>
      <c r="M336" s="35">
        <v>0</v>
      </c>
      <c r="N336" s="37" t="s">
        <v>165</v>
      </c>
      <c r="O336" s="38"/>
    </row>
    <row r="337" spans="1:15" x14ac:dyDescent="0.3">
      <c r="A337" s="3">
        <f t="shared" ref="A337:A355" si="13">A336+1</f>
        <v>2025</v>
      </c>
      <c r="B337" s="35">
        <v>250.21499999999997</v>
      </c>
      <c r="C337" s="35">
        <v>113.20977148356157</v>
      </c>
      <c r="D337" s="35">
        <v>400</v>
      </c>
      <c r="E337" s="36">
        <v>1600</v>
      </c>
      <c r="F337" s="37" t="s">
        <v>165</v>
      </c>
      <c r="G337" s="37" t="s">
        <v>165</v>
      </c>
      <c r="H337" s="85">
        <v>60</v>
      </c>
      <c r="I337" s="85">
        <v>162</v>
      </c>
      <c r="J337" s="35">
        <v>0</v>
      </c>
      <c r="K337" s="37" t="s">
        <v>165</v>
      </c>
      <c r="L337" s="36" t="s">
        <v>165</v>
      </c>
      <c r="M337" s="35">
        <v>0</v>
      </c>
      <c r="N337" s="37" t="s">
        <v>165</v>
      </c>
      <c r="O337" s="38"/>
    </row>
    <row r="338" spans="1:15" x14ac:dyDescent="0.3">
      <c r="A338" s="3">
        <f t="shared" si="13"/>
        <v>2026</v>
      </c>
      <c r="B338" s="35">
        <v>554.21</v>
      </c>
      <c r="C338" s="35">
        <v>114.47310072614376</v>
      </c>
      <c r="D338" s="35">
        <v>574.13</v>
      </c>
      <c r="E338" s="35">
        <v>2296.52</v>
      </c>
      <c r="F338" s="37" t="s">
        <v>165</v>
      </c>
      <c r="G338" s="37" t="s">
        <v>165</v>
      </c>
      <c r="H338" s="86">
        <v>90</v>
      </c>
      <c r="I338" s="86">
        <v>183</v>
      </c>
      <c r="J338" s="35">
        <v>12.51</v>
      </c>
      <c r="K338" s="37" t="s">
        <v>165</v>
      </c>
      <c r="L338" s="36" t="s">
        <v>165</v>
      </c>
      <c r="M338" s="35">
        <v>0</v>
      </c>
      <c r="N338" s="37" t="s">
        <v>165</v>
      </c>
      <c r="O338" s="38"/>
    </row>
    <row r="339" spans="1:15" x14ac:dyDescent="0.3">
      <c r="A339" s="3">
        <f t="shared" si="13"/>
        <v>2027</v>
      </c>
      <c r="B339" s="35">
        <v>613.84</v>
      </c>
      <c r="C339" s="35">
        <v>115.73906072251305</v>
      </c>
      <c r="D339" s="35">
        <v>574.13</v>
      </c>
      <c r="E339" s="35">
        <v>2296.52</v>
      </c>
      <c r="F339" s="37" t="s">
        <v>165</v>
      </c>
      <c r="G339" s="37" t="s">
        <v>165</v>
      </c>
      <c r="H339" s="86">
        <v>120</v>
      </c>
      <c r="I339" s="86">
        <v>199</v>
      </c>
      <c r="J339" s="35">
        <v>15.98</v>
      </c>
      <c r="K339" s="37" t="s">
        <v>165</v>
      </c>
      <c r="L339" s="36" t="s">
        <v>165</v>
      </c>
      <c r="M339" s="35">
        <v>137.18</v>
      </c>
      <c r="N339" s="37" t="s">
        <v>165</v>
      </c>
      <c r="O339" s="38"/>
    </row>
    <row r="340" spans="1:15" x14ac:dyDescent="0.3">
      <c r="A340" s="3">
        <f t="shared" si="13"/>
        <v>2028</v>
      </c>
      <c r="B340" s="35">
        <v>735.24</v>
      </c>
      <c r="C340" s="35">
        <v>116.88938767031144</v>
      </c>
      <c r="D340" s="35">
        <v>574.13</v>
      </c>
      <c r="E340" s="35">
        <v>2296.52</v>
      </c>
      <c r="F340" s="37" t="s">
        <v>165</v>
      </c>
      <c r="G340" s="37" t="s">
        <v>165</v>
      </c>
      <c r="H340" s="86">
        <v>150</v>
      </c>
      <c r="I340" s="86">
        <v>211</v>
      </c>
      <c r="J340" s="35">
        <v>21.55</v>
      </c>
      <c r="K340" s="37" t="s">
        <v>165</v>
      </c>
      <c r="L340" s="36" t="s">
        <v>165</v>
      </c>
      <c r="M340" s="35">
        <v>273.45999999999998</v>
      </c>
      <c r="N340" s="37" t="s">
        <v>165</v>
      </c>
      <c r="O340" s="38"/>
    </row>
    <row r="341" spans="1:15" x14ac:dyDescent="0.3">
      <c r="A341" s="3">
        <f t="shared" si="13"/>
        <v>2029</v>
      </c>
      <c r="B341" s="35">
        <v>982.93</v>
      </c>
      <c r="C341" s="35">
        <v>118.27882042730599</v>
      </c>
      <c r="D341" s="35">
        <v>574.13</v>
      </c>
      <c r="E341" s="35">
        <v>2296.52</v>
      </c>
      <c r="F341" s="37" t="s">
        <v>165</v>
      </c>
      <c r="G341" s="37" t="s">
        <v>165</v>
      </c>
      <c r="H341" s="86">
        <v>183</v>
      </c>
      <c r="I341" s="86">
        <v>218</v>
      </c>
      <c r="J341" s="35">
        <v>26.75</v>
      </c>
      <c r="K341" s="37" t="s">
        <v>165</v>
      </c>
      <c r="L341" s="36" t="s">
        <v>165</v>
      </c>
      <c r="M341" s="35">
        <v>400.01</v>
      </c>
      <c r="N341" s="37" t="s">
        <v>165</v>
      </c>
      <c r="O341" s="38"/>
    </row>
    <row r="342" spans="1:15" x14ac:dyDescent="0.3">
      <c r="A342" s="3">
        <f t="shared" si="13"/>
        <v>2030</v>
      </c>
      <c r="B342" s="35">
        <v>1133</v>
      </c>
      <c r="C342" s="35">
        <v>119.55259402516945</v>
      </c>
      <c r="D342" s="35">
        <v>999.99</v>
      </c>
      <c r="E342" s="35">
        <v>3999.96</v>
      </c>
      <c r="F342" s="37" t="s">
        <v>165</v>
      </c>
      <c r="G342" s="37" t="s">
        <v>165</v>
      </c>
      <c r="H342" s="86">
        <v>216</v>
      </c>
      <c r="I342" s="86">
        <v>228</v>
      </c>
      <c r="J342" s="35">
        <v>30.78</v>
      </c>
      <c r="K342" s="37" t="s">
        <v>165</v>
      </c>
      <c r="L342" s="36" t="s">
        <v>165</v>
      </c>
      <c r="M342" s="35">
        <v>400.01</v>
      </c>
      <c r="N342" s="37" t="s">
        <v>165</v>
      </c>
      <c r="O342" s="38"/>
    </row>
    <row r="343" spans="1:15" x14ac:dyDescent="0.3">
      <c r="A343" s="3">
        <f t="shared" si="13"/>
        <v>2031</v>
      </c>
      <c r="B343" s="35">
        <v>1226.2849999999999</v>
      </c>
      <c r="C343" s="35">
        <v>119.0394661550436</v>
      </c>
      <c r="D343" s="35">
        <v>999.99</v>
      </c>
      <c r="E343" s="35">
        <v>3999.96</v>
      </c>
      <c r="F343" s="37" t="s">
        <v>165</v>
      </c>
      <c r="G343" s="37" t="s">
        <v>165</v>
      </c>
      <c r="H343" s="86">
        <v>251</v>
      </c>
      <c r="I343" s="86">
        <v>242</v>
      </c>
      <c r="J343" s="35">
        <v>30.8</v>
      </c>
      <c r="K343" s="37" t="s">
        <v>165</v>
      </c>
      <c r="L343" s="36" t="s">
        <v>165</v>
      </c>
      <c r="M343" s="35">
        <v>400.01</v>
      </c>
      <c r="N343" s="37" t="s">
        <v>165</v>
      </c>
      <c r="O343" s="38"/>
    </row>
    <row r="344" spans="1:15" x14ac:dyDescent="0.3">
      <c r="A344" s="3">
        <f t="shared" si="13"/>
        <v>2032</v>
      </c>
      <c r="B344" s="35">
        <v>1336.865</v>
      </c>
      <c r="C344" s="35">
        <v>118.41300061010524</v>
      </c>
      <c r="D344" s="35">
        <v>999.99</v>
      </c>
      <c r="E344" s="35">
        <v>3999.96</v>
      </c>
      <c r="F344" s="37" t="s">
        <v>165</v>
      </c>
      <c r="G344" s="37" t="s">
        <v>165</v>
      </c>
      <c r="H344" s="86">
        <v>285</v>
      </c>
      <c r="I344" s="86">
        <v>252</v>
      </c>
      <c r="J344" s="35">
        <v>30.8</v>
      </c>
      <c r="K344" s="37" t="s">
        <v>165</v>
      </c>
      <c r="L344" s="36" t="s">
        <v>165</v>
      </c>
      <c r="M344" s="35">
        <v>400.01</v>
      </c>
      <c r="N344" s="37" t="s">
        <v>165</v>
      </c>
      <c r="O344" s="38"/>
    </row>
    <row r="345" spans="1:15" x14ac:dyDescent="0.3">
      <c r="A345" s="3">
        <f t="shared" si="13"/>
        <v>2033</v>
      </c>
      <c r="B345" s="35">
        <v>1445.2449999999999</v>
      </c>
      <c r="C345" s="35">
        <v>118.02089450464705</v>
      </c>
      <c r="D345" s="35">
        <v>999.99</v>
      </c>
      <c r="E345" s="35">
        <v>3999.96</v>
      </c>
      <c r="F345" s="37" t="s">
        <v>165</v>
      </c>
      <c r="G345" s="37" t="s">
        <v>165</v>
      </c>
      <c r="H345" s="86">
        <v>317</v>
      </c>
      <c r="I345" s="86">
        <v>261</v>
      </c>
      <c r="J345" s="35">
        <v>30.8</v>
      </c>
      <c r="K345" s="37" t="s">
        <v>165</v>
      </c>
      <c r="L345" s="36" t="s">
        <v>165</v>
      </c>
      <c r="M345" s="35">
        <v>400.01</v>
      </c>
      <c r="N345" s="37" t="s">
        <v>165</v>
      </c>
      <c r="O345" s="38"/>
    </row>
    <row r="346" spans="1:15" x14ac:dyDescent="0.3">
      <c r="A346" s="3">
        <f t="shared" si="13"/>
        <v>2034</v>
      </c>
      <c r="B346" s="35">
        <v>1553.4649999999997</v>
      </c>
      <c r="C346" s="35">
        <v>117.51542513212381</v>
      </c>
      <c r="D346" s="35">
        <v>999.99</v>
      </c>
      <c r="E346" s="35">
        <v>3999.96</v>
      </c>
      <c r="F346" s="37" t="s">
        <v>165</v>
      </c>
      <c r="G346" s="37" t="s">
        <v>165</v>
      </c>
      <c r="H346" s="86">
        <v>348</v>
      </c>
      <c r="I346" s="86">
        <v>270</v>
      </c>
      <c r="J346" s="35">
        <v>30.8</v>
      </c>
      <c r="K346" s="37" t="s">
        <v>165</v>
      </c>
      <c r="L346" s="36" t="s">
        <v>165</v>
      </c>
      <c r="M346" s="35">
        <v>400.01</v>
      </c>
      <c r="N346" s="37" t="s">
        <v>165</v>
      </c>
      <c r="O346" s="38"/>
    </row>
    <row r="347" spans="1:15" x14ac:dyDescent="0.3">
      <c r="A347" s="3">
        <f t="shared" si="13"/>
        <v>2035</v>
      </c>
      <c r="B347" s="35">
        <v>1672.8449999999998</v>
      </c>
      <c r="C347" s="35">
        <v>117.01248310646319</v>
      </c>
      <c r="D347" s="35">
        <v>999.99</v>
      </c>
      <c r="E347" s="35">
        <v>3999.96</v>
      </c>
      <c r="F347" s="37" t="s">
        <v>165</v>
      </c>
      <c r="G347" s="37" t="s">
        <v>165</v>
      </c>
      <c r="H347" s="86">
        <v>377</v>
      </c>
      <c r="I347" s="86">
        <v>272</v>
      </c>
      <c r="J347" s="35">
        <v>30.8</v>
      </c>
      <c r="K347" s="37" t="s">
        <v>165</v>
      </c>
      <c r="L347" s="36" t="s">
        <v>165</v>
      </c>
      <c r="M347" s="35">
        <v>400.01</v>
      </c>
      <c r="N347" s="37" t="s">
        <v>165</v>
      </c>
      <c r="O347" s="38"/>
    </row>
    <row r="348" spans="1:15" x14ac:dyDescent="0.3">
      <c r="A348" s="3">
        <f t="shared" si="13"/>
        <v>2036</v>
      </c>
      <c r="B348" s="35">
        <v>1829.9549999999999</v>
      </c>
      <c r="C348" s="35">
        <v>116.39845321543309</v>
      </c>
      <c r="D348" s="35">
        <v>999.99</v>
      </c>
      <c r="E348" s="35">
        <v>3999.96</v>
      </c>
      <c r="F348" s="37" t="s">
        <v>165</v>
      </c>
      <c r="G348" s="37" t="s">
        <v>165</v>
      </c>
      <c r="H348" s="86">
        <v>404</v>
      </c>
      <c r="I348" s="86">
        <v>287</v>
      </c>
      <c r="J348" s="35">
        <v>30.8</v>
      </c>
      <c r="K348" s="37" t="s">
        <v>165</v>
      </c>
      <c r="L348" s="36" t="s">
        <v>165</v>
      </c>
      <c r="M348" s="35">
        <v>400.01</v>
      </c>
      <c r="N348" s="37" t="s">
        <v>165</v>
      </c>
      <c r="O348" s="38"/>
    </row>
    <row r="349" spans="1:15" x14ac:dyDescent="0.3">
      <c r="A349" s="3">
        <f t="shared" si="13"/>
        <v>2037</v>
      </c>
      <c r="B349" s="35">
        <v>2007.0449999999998</v>
      </c>
      <c r="C349" s="35">
        <v>67.74752039704336</v>
      </c>
      <c r="D349" s="35">
        <v>999.99</v>
      </c>
      <c r="E349" s="35">
        <v>3999.96</v>
      </c>
      <c r="F349" s="37" t="s">
        <v>165</v>
      </c>
      <c r="G349" s="37" t="s">
        <v>165</v>
      </c>
      <c r="H349" s="86">
        <v>429</v>
      </c>
      <c r="I349" s="86">
        <v>296</v>
      </c>
      <c r="J349" s="35">
        <v>30.8</v>
      </c>
      <c r="K349" s="37" t="s">
        <v>165</v>
      </c>
      <c r="L349" s="36" t="s">
        <v>165</v>
      </c>
      <c r="M349" s="35">
        <v>400.01</v>
      </c>
      <c r="N349" s="37" t="s">
        <v>165</v>
      </c>
      <c r="O349" s="38"/>
    </row>
    <row r="350" spans="1:15" x14ac:dyDescent="0.3">
      <c r="A350" s="3">
        <f t="shared" si="13"/>
        <v>2038</v>
      </c>
      <c r="B350" s="35">
        <v>2196.375</v>
      </c>
      <c r="C350" s="35">
        <v>41.471463165077267</v>
      </c>
      <c r="D350" s="35">
        <v>999.99</v>
      </c>
      <c r="E350" s="35">
        <v>3999.96</v>
      </c>
      <c r="F350" s="37" t="s">
        <v>165</v>
      </c>
      <c r="G350" s="37" t="s">
        <v>165</v>
      </c>
      <c r="H350" s="86">
        <v>452</v>
      </c>
      <c r="I350" s="86">
        <v>303</v>
      </c>
      <c r="J350" s="35">
        <v>30.8</v>
      </c>
      <c r="K350" s="37" t="s">
        <v>165</v>
      </c>
      <c r="L350" s="36" t="s">
        <v>165</v>
      </c>
      <c r="M350" s="35">
        <v>400.01</v>
      </c>
      <c r="N350" s="37" t="s">
        <v>165</v>
      </c>
      <c r="O350" s="38"/>
    </row>
    <row r="351" spans="1:15" x14ac:dyDescent="0.3">
      <c r="A351" s="3">
        <f t="shared" si="13"/>
        <v>2039</v>
      </c>
      <c r="B351" s="35">
        <v>2344.9349999999995</v>
      </c>
      <c r="C351" s="35">
        <v>16.927020000000002</v>
      </c>
      <c r="D351" s="35">
        <v>1100</v>
      </c>
      <c r="E351" s="35">
        <v>4400</v>
      </c>
      <c r="F351" s="37" t="s">
        <v>165</v>
      </c>
      <c r="G351" s="37" t="s">
        <v>165</v>
      </c>
      <c r="H351" s="86">
        <v>471</v>
      </c>
      <c r="I351" s="86">
        <v>310</v>
      </c>
      <c r="J351" s="35">
        <v>30.8</v>
      </c>
      <c r="K351" s="37" t="s">
        <v>165</v>
      </c>
      <c r="L351" s="36" t="s">
        <v>165</v>
      </c>
      <c r="M351" s="35">
        <v>400.01</v>
      </c>
      <c r="N351" s="37" t="s">
        <v>165</v>
      </c>
      <c r="O351" s="38"/>
    </row>
    <row r="352" spans="1:15" x14ac:dyDescent="0.3">
      <c r="A352" s="3">
        <f t="shared" si="13"/>
        <v>2040</v>
      </c>
      <c r="B352" s="35">
        <v>2464.9949999999999</v>
      </c>
      <c r="C352" s="35">
        <v>16.927020000000002</v>
      </c>
      <c r="D352" s="35">
        <v>1200.01</v>
      </c>
      <c r="E352" s="35">
        <v>4800.04</v>
      </c>
      <c r="F352" s="37" t="s">
        <v>165</v>
      </c>
      <c r="G352" s="37" t="s">
        <v>165</v>
      </c>
      <c r="H352" s="86">
        <v>487</v>
      </c>
      <c r="I352" s="86">
        <v>306</v>
      </c>
      <c r="J352" s="35">
        <v>30.8</v>
      </c>
      <c r="K352" s="37" t="s">
        <v>165</v>
      </c>
      <c r="L352" s="36" t="s">
        <v>165</v>
      </c>
      <c r="M352" s="35">
        <v>400.01</v>
      </c>
      <c r="N352" s="37" t="s">
        <v>165</v>
      </c>
      <c r="O352" s="38"/>
    </row>
    <row r="353" spans="1:15" x14ac:dyDescent="0.3">
      <c r="A353" s="3">
        <f t="shared" si="13"/>
        <v>2041</v>
      </c>
      <c r="B353" s="35">
        <v>2623.6349999999998</v>
      </c>
      <c r="C353" s="35">
        <v>16.927020000000002</v>
      </c>
      <c r="D353" s="35">
        <v>1200.01</v>
      </c>
      <c r="E353" s="35">
        <v>4800.04</v>
      </c>
      <c r="F353" s="37" t="s">
        <v>165</v>
      </c>
      <c r="G353" s="37" t="s">
        <v>165</v>
      </c>
      <c r="H353" s="86">
        <v>503</v>
      </c>
      <c r="I353" s="86">
        <v>314</v>
      </c>
      <c r="J353" s="35">
        <v>30.8</v>
      </c>
      <c r="K353" s="37" t="s">
        <v>165</v>
      </c>
      <c r="L353" s="36" t="s">
        <v>165</v>
      </c>
      <c r="M353" s="35">
        <v>400.01</v>
      </c>
      <c r="N353" s="37" t="s">
        <v>165</v>
      </c>
      <c r="O353" s="38"/>
    </row>
    <row r="354" spans="1:15" x14ac:dyDescent="0.3">
      <c r="A354" s="3">
        <f t="shared" si="13"/>
        <v>2042</v>
      </c>
      <c r="B354" s="35">
        <v>2673.9949999999994</v>
      </c>
      <c r="C354" s="35">
        <v>16.927020000000002</v>
      </c>
      <c r="D354" s="35">
        <v>1200.01</v>
      </c>
      <c r="E354" s="35">
        <v>4800.04</v>
      </c>
      <c r="F354" s="37" t="s">
        <v>165</v>
      </c>
      <c r="G354" s="37" t="s">
        <v>165</v>
      </c>
      <c r="H354" s="86">
        <v>514</v>
      </c>
      <c r="I354" s="86">
        <v>330</v>
      </c>
      <c r="J354" s="35">
        <v>30.8</v>
      </c>
      <c r="K354" s="37" t="s">
        <v>165</v>
      </c>
      <c r="L354" s="36" t="s">
        <v>165</v>
      </c>
      <c r="M354" s="35">
        <v>400.01</v>
      </c>
      <c r="N354" s="37" t="s">
        <v>165</v>
      </c>
      <c r="O354" s="38"/>
    </row>
    <row r="355" spans="1:15" customFormat="1" x14ac:dyDescent="0.3">
      <c r="A355" s="3">
        <f t="shared" si="13"/>
        <v>2043</v>
      </c>
      <c r="B355" s="35">
        <v>2759.1349999999998</v>
      </c>
      <c r="C355" s="35">
        <v>16.927020000000002</v>
      </c>
      <c r="D355" s="35">
        <v>1200.01</v>
      </c>
      <c r="E355" s="35">
        <v>4800.04</v>
      </c>
      <c r="F355" s="37" t="s">
        <v>165</v>
      </c>
      <c r="G355" s="37" t="s">
        <v>165</v>
      </c>
      <c r="H355" s="86">
        <v>523</v>
      </c>
      <c r="I355" s="86">
        <v>336</v>
      </c>
      <c r="J355" s="35">
        <v>30.8</v>
      </c>
      <c r="K355" s="37" t="s">
        <v>165</v>
      </c>
      <c r="L355" s="36" t="s">
        <v>165</v>
      </c>
      <c r="M355" s="35">
        <v>400.01</v>
      </c>
      <c r="N355" s="37" t="s">
        <v>165</v>
      </c>
      <c r="O355" s="38"/>
    </row>
    <row r="356" spans="1:15" x14ac:dyDescent="0.3">
      <c r="B356" s="47"/>
      <c r="C356" s="47"/>
      <c r="H356" s="82" t="s">
        <v>149</v>
      </c>
      <c r="I356" s="82" t="s">
        <v>149</v>
      </c>
    </row>
    <row r="357" spans="1:15" x14ac:dyDescent="0.3">
      <c r="A357" s="3">
        <f>A332+1</f>
        <v>14</v>
      </c>
      <c r="B357" s="47" t="str">
        <f ca="1">OFFSET(Portfolios!$B$7,A357,0)</f>
        <v>Portfolio14</v>
      </c>
      <c r="C357" s="47" t="str">
        <f ca="1">VLOOKUP(B357,Portfolios!$B$8:$D$47,2,FALSE)</f>
        <v>Unconstrained Tx</v>
      </c>
      <c r="H357" s="82" t="s">
        <v>149</v>
      </c>
      <c r="I357" s="82" t="s">
        <v>149</v>
      </c>
    </row>
    <row r="358" spans="1:15" x14ac:dyDescent="0.3">
      <c r="B358" s="3" t="s">
        <v>152</v>
      </c>
      <c r="C358" s="3" t="s">
        <v>152</v>
      </c>
      <c r="D358" s="3" t="s">
        <v>153</v>
      </c>
      <c r="E358" s="3" t="s">
        <v>154</v>
      </c>
      <c r="F358" s="3" t="s">
        <v>153</v>
      </c>
      <c r="G358" s="3" t="s">
        <v>154</v>
      </c>
      <c r="H358" s="82" t="s">
        <v>149</v>
      </c>
      <c r="I358" s="82" t="s">
        <v>149</v>
      </c>
      <c r="J358" s="42" t="s">
        <v>157</v>
      </c>
      <c r="K358" s="11" t="s">
        <v>158</v>
      </c>
      <c r="L358" s="26"/>
    </row>
    <row r="359" spans="1:15" x14ac:dyDescent="0.3">
      <c r="A359" s="3" t="s">
        <v>160</v>
      </c>
      <c r="B359" s="3" t="s">
        <v>161</v>
      </c>
      <c r="C359" s="3" t="s">
        <v>162</v>
      </c>
      <c r="D359" s="3" t="s">
        <v>161</v>
      </c>
      <c r="E359" s="3" t="s">
        <v>161</v>
      </c>
      <c r="F359" s="3" t="s">
        <v>162</v>
      </c>
      <c r="G359" s="3" t="s">
        <v>162</v>
      </c>
      <c r="H359" s="82" t="s">
        <v>155</v>
      </c>
      <c r="I359" s="82" t="s">
        <v>156</v>
      </c>
      <c r="J359" s="3" t="s">
        <v>161</v>
      </c>
      <c r="K359" s="3" t="s">
        <v>162</v>
      </c>
      <c r="L359" s="3" t="s">
        <v>163</v>
      </c>
      <c r="M359" s="3" t="s">
        <v>174</v>
      </c>
      <c r="N359" s="3" t="s">
        <v>164</v>
      </c>
    </row>
    <row r="360" spans="1:15" x14ac:dyDescent="0.3">
      <c r="A360" s="3">
        <f>A335</f>
        <v>2023</v>
      </c>
      <c r="B360" s="36" t="s">
        <v>165</v>
      </c>
      <c r="C360" s="36">
        <v>85.489954347818653</v>
      </c>
      <c r="D360" s="37" t="s">
        <v>165</v>
      </c>
      <c r="E360" s="37" t="s">
        <v>165</v>
      </c>
      <c r="F360" s="37" t="s">
        <v>165</v>
      </c>
      <c r="G360" s="37" t="s">
        <v>165</v>
      </c>
      <c r="H360" s="84" t="s">
        <v>165</v>
      </c>
      <c r="I360" s="84" t="s">
        <v>165</v>
      </c>
      <c r="J360" s="37" t="s">
        <v>165</v>
      </c>
      <c r="K360" s="37" t="s">
        <v>165</v>
      </c>
      <c r="L360" s="36" t="s">
        <v>165</v>
      </c>
      <c r="M360" s="36" t="s">
        <v>165</v>
      </c>
      <c r="N360" s="37" t="s">
        <v>165</v>
      </c>
      <c r="O360" s="37"/>
    </row>
    <row r="361" spans="1:15" x14ac:dyDescent="0.3">
      <c r="A361" s="3">
        <f>A360+1</f>
        <v>2024</v>
      </c>
      <c r="B361" s="35">
        <v>138.6</v>
      </c>
      <c r="C361" s="35">
        <v>112.46754069217755</v>
      </c>
      <c r="D361" s="35">
        <v>0</v>
      </c>
      <c r="E361" s="36">
        <v>0</v>
      </c>
      <c r="F361" s="37" t="s">
        <v>165</v>
      </c>
      <c r="G361" s="37" t="s">
        <v>165</v>
      </c>
      <c r="H361" s="85">
        <v>30</v>
      </c>
      <c r="I361" s="85">
        <v>133</v>
      </c>
      <c r="J361" s="35">
        <v>0</v>
      </c>
      <c r="K361" s="37" t="s">
        <v>165</v>
      </c>
      <c r="L361" s="36" t="s">
        <v>165</v>
      </c>
      <c r="M361" s="35">
        <v>0</v>
      </c>
      <c r="N361" s="37" t="s">
        <v>165</v>
      </c>
      <c r="O361" s="38"/>
    </row>
    <row r="362" spans="1:15" x14ac:dyDescent="0.3">
      <c r="A362" s="3">
        <f t="shared" ref="A362:A380" si="14">A361+1</f>
        <v>2025</v>
      </c>
      <c r="B362" s="35">
        <v>250.20499999999998</v>
      </c>
      <c r="C362" s="35">
        <v>113.20977148356157</v>
      </c>
      <c r="D362" s="35">
        <v>400</v>
      </c>
      <c r="E362" s="36">
        <v>1600</v>
      </c>
      <c r="F362" s="37" t="s">
        <v>165</v>
      </c>
      <c r="G362" s="37" t="s">
        <v>165</v>
      </c>
      <c r="H362" s="85">
        <v>60</v>
      </c>
      <c r="I362" s="85">
        <v>162</v>
      </c>
      <c r="J362" s="35">
        <v>0</v>
      </c>
      <c r="K362" s="37" t="s">
        <v>165</v>
      </c>
      <c r="L362" s="36" t="s">
        <v>165</v>
      </c>
      <c r="M362" s="35">
        <v>0</v>
      </c>
      <c r="N362" s="37" t="s">
        <v>165</v>
      </c>
      <c r="O362" s="38"/>
    </row>
    <row r="363" spans="1:15" x14ac:dyDescent="0.3">
      <c r="A363" s="3">
        <f t="shared" si="14"/>
        <v>2026</v>
      </c>
      <c r="B363" s="35">
        <v>630.26</v>
      </c>
      <c r="C363" s="35">
        <v>114.47310072614376</v>
      </c>
      <c r="D363" s="35">
        <v>507.06</v>
      </c>
      <c r="E363" s="35">
        <v>2028.24</v>
      </c>
      <c r="F363" s="37" t="s">
        <v>165</v>
      </c>
      <c r="G363" s="37" t="s">
        <v>165</v>
      </c>
      <c r="H363" s="86">
        <v>90</v>
      </c>
      <c r="I363" s="86">
        <v>183</v>
      </c>
      <c r="J363" s="35">
        <v>0</v>
      </c>
      <c r="K363" s="37" t="s">
        <v>165</v>
      </c>
      <c r="L363" s="36" t="s">
        <v>165</v>
      </c>
      <c r="M363" s="35">
        <v>0</v>
      </c>
      <c r="N363" s="37" t="s">
        <v>165</v>
      </c>
      <c r="O363" s="38"/>
    </row>
    <row r="364" spans="1:15" x14ac:dyDescent="0.3">
      <c r="A364" s="3">
        <f t="shared" si="14"/>
        <v>2027</v>
      </c>
      <c r="B364" s="35">
        <v>630.26</v>
      </c>
      <c r="C364" s="35">
        <v>115.73906072251305</v>
      </c>
      <c r="D364" s="35">
        <v>598.87</v>
      </c>
      <c r="E364" s="35">
        <v>2395.48</v>
      </c>
      <c r="F364" s="37" t="s">
        <v>165</v>
      </c>
      <c r="G364" s="37" t="s">
        <v>165</v>
      </c>
      <c r="H364" s="86">
        <v>120</v>
      </c>
      <c r="I364" s="86">
        <v>199</v>
      </c>
      <c r="J364" s="35">
        <v>0</v>
      </c>
      <c r="K364" s="37" t="s">
        <v>165</v>
      </c>
      <c r="L364" s="36" t="s">
        <v>165</v>
      </c>
      <c r="M364" s="35">
        <v>0</v>
      </c>
      <c r="N364" s="37" t="s">
        <v>165</v>
      </c>
      <c r="O364" s="38"/>
    </row>
    <row r="365" spans="1:15" x14ac:dyDescent="0.3">
      <c r="A365" s="3">
        <f t="shared" si="14"/>
        <v>2028</v>
      </c>
      <c r="B365" s="35">
        <v>800.84</v>
      </c>
      <c r="C365" s="35">
        <v>116.88938767031144</v>
      </c>
      <c r="D365" s="35">
        <v>598.87</v>
      </c>
      <c r="E365" s="35">
        <v>2395.48</v>
      </c>
      <c r="F365" s="37" t="s">
        <v>165</v>
      </c>
      <c r="G365" s="37" t="s">
        <v>165</v>
      </c>
      <c r="H365" s="86">
        <v>150</v>
      </c>
      <c r="I365" s="86">
        <v>211</v>
      </c>
      <c r="J365" s="35">
        <v>0</v>
      </c>
      <c r="K365" s="37" t="s">
        <v>165</v>
      </c>
      <c r="L365" s="36" t="s">
        <v>165</v>
      </c>
      <c r="M365" s="35">
        <v>0</v>
      </c>
      <c r="N365" s="37" t="s">
        <v>165</v>
      </c>
      <c r="O365" s="38"/>
    </row>
    <row r="366" spans="1:15" x14ac:dyDescent="0.3">
      <c r="A366" s="3">
        <f t="shared" si="14"/>
        <v>2029</v>
      </c>
      <c r="B366" s="35">
        <v>1110.24</v>
      </c>
      <c r="C366" s="35">
        <v>118.27882042730599</v>
      </c>
      <c r="D366" s="35">
        <v>602.33000000000004</v>
      </c>
      <c r="E366" s="35">
        <v>2409.3200000000002</v>
      </c>
      <c r="F366" s="37" t="s">
        <v>165</v>
      </c>
      <c r="G366" s="37" t="s">
        <v>165</v>
      </c>
      <c r="H366" s="86">
        <v>183</v>
      </c>
      <c r="I366" s="86">
        <v>218</v>
      </c>
      <c r="J366" s="35">
        <v>0</v>
      </c>
      <c r="K366" s="37" t="s">
        <v>165</v>
      </c>
      <c r="L366" s="36" t="s">
        <v>165</v>
      </c>
      <c r="M366" s="35">
        <v>0</v>
      </c>
      <c r="N366" s="37" t="s">
        <v>165</v>
      </c>
      <c r="O366" s="38"/>
    </row>
    <row r="367" spans="1:15" x14ac:dyDescent="0.3">
      <c r="A367" s="3">
        <f t="shared" si="14"/>
        <v>2030</v>
      </c>
      <c r="B367" s="35">
        <v>1163.95</v>
      </c>
      <c r="C367" s="35">
        <v>119.55259402516945</v>
      </c>
      <c r="D367" s="35">
        <v>999.99</v>
      </c>
      <c r="E367" s="35">
        <v>3999.96</v>
      </c>
      <c r="F367" s="37" t="s">
        <v>165</v>
      </c>
      <c r="G367" s="37" t="s">
        <v>165</v>
      </c>
      <c r="H367" s="86">
        <v>216</v>
      </c>
      <c r="I367" s="86">
        <v>228</v>
      </c>
      <c r="J367" s="35">
        <v>0</v>
      </c>
      <c r="K367" s="37" t="s">
        <v>165</v>
      </c>
      <c r="L367" s="36" t="s">
        <v>165</v>
      </c>
      <c r="M367" s="35">
        <v>0</v>
      </c>
      <c r="N367" s="37" t="s">
        <v>165</v>
      </c>
      <c r="O367" s="38"/>
    </row>
    <row r="368" spans="1:15" x14ac:dyDescent="0.3">
      <c r="A368" s="3">
        <f t="shared" si="14"/>
        <v>2031</v>
      </c>
      <c r="B368" s="35">
        <v>1357.2649999999999</v>
      </c>
      <c r="C368" s="35">
        <v>119.0394661550436</v>
      </c>
      <c r="D368" s="35">
        <v>999.99</v>
      </c>
      <c r="E368" s="35">
        <v>3999.96</v>
      </c>
      <c r="F368" s="37" t="s">
        <v>165</v>
      </c>
      <c r="G368" s="37" t="s">
        <v>165</v>
      </c>
      <c r="H368" s="86">
        <v>251</v>
      </c>
      <c r="I368" s="86">
        <v>242</v>
      </c>
      <c r="J368" s="35">
        <v>0</v>
      </c>
      <c r="K368" s="37" t="s">
        <v>165</v>
      </c>
      <c r="L368" s="36" t="s">
        <v>165</v>
      </c>
      <c r="M368" s="35">
        <v>0</v>
      </c>
      <c r="N368" s="37" t="s">
        <v>165</v>
      </c>
      <c r="O368" s="38"/>
    </row>
    <row r="369" spans="1:15" x14ac:dyDescent="0.3">
      <c r="A369" s="3">
        <f t="shared" si="14"/>
        <v>2032</v>
      </c>
      <c r="B369" s="35">
        <v>1467.8349999999998</v>
      </c>
      <c r="C369" s="35">
        <v>118.41300061010524</v>
      </c>
      <c r="D369" s="35">
        <v>999.99</v>
      </c>
      <c r="E369" s="35">
        <v>3999.96</v>
      </c>
      <c r="F369" s="37" t="s">
        <v>165</v>
      </c>
      <c r="G369" s="37" t="s">
        <v>165</v>
      </c>
      <c r="H369" s="86">
        <v>285</v>
      </c>
      <c r="I369" s="86">
        <v>252</v>
      </c>
      <c r="J369" s="35">
        <v>0</v>
      </c>
      <c r="K369" s="37" t="s">
        <v>165</v>
      </c>
      <c r="L369" s="36" t="s">
        <v>165</v>
      </c>
      <c r="M369" s="35">
        <v>0</v>
      </c>
      <c r="N369" s="37" t="s">
        <v>165</v>
      </c>
      <c r="O369" s="38"/>
    </row>
    <row r="370" spans="1:15" x14ac:dyDescent="0.3">
      <c r="A370" s="3">
        <f t="shared" si="14"/>
        <v>2033</v>
      </c>
      <c r="B370" s="35">
        <v>1576.2349999999999</v>
      </c>
      <c r="C370" s="35">
        <v>118.02089450464705</v>
      </c>
      <c r="D370" s="35">
        <v>999.99</v>
      </c>
      <c r="E370" s="35">
        <v>3999.96</v>
      </c>
      <c r="F370" s="37" t="s">
        <v>165</v>
      </c>
      <c r="G370" s="37" t="s">
        <v>165</v>
      </c>
      <c r="H370" s="86">
        <v>317</v>
      </c>
      <c r="I370" s="86">
        <v>261</v>
      </c>
      <c r="J370" s="35">
        <v>0</v>
      </c>
      <c r="K370" s="37" t="s">
        <v>165</v>
      </c>
      <c r="L370" s="36" t="s">
        <v>165</v>
      </c>
      <c r="M370" s="35">
        <v>0</v>
      </c>
      <c r="N370" s="37" t="s">
        <v>165</v>
      </c>
      <c r="O370" s="38"/>
    </row>
    <row r="371" spans="1:15" x14ac:dyDescent="0.3">
      <c r="A371" s="3">
        <f t="shared" si="14"/>
        <v>2034</v>
      </c>
      <c r="B371" s="35">
        <v>1684.4649999999999</v>
      </c>
      <c r="C371" s="35">
        <v>117.51542513212381</v>
      </c>
      <c r="D371" s="35">
        <v>999.99</v>
      </c>
      <c r="E371" s="35">
        <v>3999.96</v>
      </c>
      <c r="F371" s="37" t="s">
        <v>165</v>
      </c>
      <c r="G371" s="37" t="s">
        <v>165</v>
      </c>
      <c r="H371" s="86">
        <v>348</v>
      </c>
      <c r="I371" s="86">
        <v>270</v>
      </c>
      <c r="J371" s="35">
        <v>0</v>
      </c>
      <c r="K371" s="37" t="s">
        <v>165</v>
      </c>
      <c r="L371" s="36" t="s">
        <v>165</v>
      </c>
      <c r="M371" s="35">
        <v>0</v>
      </c>
      <c r="N371" s="37" t="s">
        <v>165</v>
      </c>
      <c r="O371" s="38"/>
    </row>
    <row r="372" spans="1:15" x14ac:dyDescent="0.3">
      <c r="A372" s="3">
        <f t="shared" si="14"/>
        <v>2035</v>
      </c>
      <c r="B372" s="35">
        <v>1803.8549999999998</v>
      </c>
      <c r="C372" s="35">
        <v>117.01248310646319</v>
      </c>
      <c r="D372" s="35">
        <v>999.99</v>
      </c>
      <c r="E372" s="35">
        <v>3999.96</v>
      </c>
      <c r="F372" s="37" t="s">
        <v>165</v>
      </c>
      <c r="G372" s="37" t="s">
        <v>165</v>
      </c>
      <c r="H372" s="86">
        <v>377</v>
      </c>
      <c r="I372" s="86">
        <v>272</v>
      </c>
      <c r="J372" s="35">
        <v>0</v>
      </c>
      <c r="K372" s="37" t="s">
        <v>165</v>
      </c>
      <c r="L372" s="36" t="s">
        <v>165</v>
      </c>
      <c r="M372" s="35">
        <v>0</v>
      </c>
      <c r="N372" s="37" t="s">
        <v>165</v>
      </c>
      <c r="O372" s="38"/>
    </row>
    <row r="373" spans="1:15" x14ac:dyDescent="0.3">
      <c r="A373" s="3">
        <f t="shared" si="14"/>
        <v>2036</v>
      </c>
      <c r="B373" s="35">
        <v>1960.925</v>
      </c>
      <c r="C373" s="35">
        <v>116.39845321543309</v>
      </c>
      <c r="D373" s="35">
        <v>999.99</v>
      </c>
      <c r="E373" s="35">
        <v>3999.96</v>
      </c>
      <c r="F373" s="37" t="s">
        <v>165</v>
      </c>
      <c r="G373" s="37" t="s">
        <v>165</v>
      </c>
      <c r="H373" s="86">
        <v>404</v>
      </c>
      <c r="I373" s="86">
        <v>287</v>
      </c>
      <c r="J373" s="35">
        <v>0</v>
      </c>
      <c r="K373" s="37" t="s">
        <v>165</v>
      </c>
      <c r="L373" s="36" t="s">
        <v>165</v>
      </c>
      <c r="M373" s="35">
        <v>0</v>
      </c>
      <c r="N373" s="37" t="s">
        <v>165</v>
      </c>
      <c r="O373" s="38"/>
    </row>
    <row r="374" spans="1:15" x14ac:dyDescent="0.3">
      <c r="A374" s="3">
        <f t="shared" si="14"/>
        <v>2037</v>
      </c>
      <c r="B374" s="35">
        <v>2138.0649999999996</v>
      </c>
      <c r="C374" s="35">
        <v>67.74752039704336</v>
      </c>
      <c r="D374" s="35">
        <v>999.99</v>
      </c>
      <c r="E374" s="35">
        <v>3999.96</v>
      </c>
      <c r="F374" s="37" t="s">
        <v>165</v>
      </c>
      <c r="G374" s="37" t="s">
        <v>165</v>
      </c>
      <c r="H374" s="86">
        <v>429</v>
      </c>
      <c r="I374" s="86">
        <v>296</v>
      </c>
      <c r="J374" s="35">
        <v>0</v>
      </c>
      <c r="K374" s="37" t="s">
        <v>165</v>
      </c>
      <c r="L374" s="36" t="s">
        <v>165</v>
      </c>
      <c r="M374" s="35">
        <v>0</v>
      </c>
      <c r="N374" s="37" t="s">
        <v>165</v>
      </c>
      <c r="O374" s="38"/>
    </row>
    <row r="375" spans="1:15" x14ac:dyDescent="0.3">
      <c r="A375" s="3">
        <f t="shared" si="14"/>
        <v>2038</v>
      </c>
      <c r="B375" s="35">
        <v>2227.375</v>
      </c>
      <c r="C375" s="35">
        <v>41.471463165077267</v>
      </c>
      <c r="D375" s="35">
        <v>999.99</v>
      </c>
      <c r="E375" s="35">
        <v>3999.96</v>
      </c>
      <c r="F375" s="37" t="s">
        <v>165</v>
      </c>
      <c r="G375" s="37" t="s">
        <v>165</v>
      </c>
      <c r="H375" s="86">
        <v>452</v>
      </c>
      <c r="I375" s="86">
        <v>303</v>
      </c>
      <c r="J375" s="35">
        <v>0</v>
      </c>
      <c r="K375" s="37" t="s">
        <v>165</v>
      </c>
      <c r="L375" s="36" t="s">
        <v>165</v>
      </c>
      <c r="M375" s="35">
        <v>0</v>
      </c>
      <c r="N375" s="37" t="s">
        <v>165</v>
      </c>
      <c r="O375" s="38"/>
    </row>
    <row r="376" spans="1:15" x14ac:dyDescent="0.3">
      <c r="A376" s="3">
        <f t="shared" si="14"/>
        <v>2039</v>
      </c>
      <c r="B376" s="35">
        <v>2375.9149999999995</v>
      </c>
      <c r="C376" s="35">
        <v>16.927020000000002</v>
      </c>
      <c r="D376" s="35">
        <v>1100</v>
      </c>
      <c r="E376" s="35">
        <v>4400</v>
      </c>
      <c r="F376" s="37" t="s">
        <v>165</v>
      </c>
      <c r="G376" s="37" t="s">
        <v>165</v>
      </c>
      <c r="H376" s="86">
        <v>471</v>
      </c>
      <c r="I376" s="86">
        <v>310</v>
      </c>
      <c r="J376" s="35">
        <v>0</v>
      </c>
      <c r="K376" s="37" t="s">
        <v>165</v>
      </c>
      <c r="L376" s="36" t="s">
        <v>165</v>
      </c>
      <c r="M376" s="35">
        <v>0</v>
      </c>
      <c r="N376" s="37" t="s">
        <v>165</v>
      </c>
      <c r="O376" s="38"/>
    </row>
    <row r="377" spans="1:15" x14ac:dyDescent="0.3">
      <c r="A377" s="3">
        <f t="shared" si="14"/>
        <v>2040</v>
      </c>
      <c r="B377" s="35">
        <v>2595.9449999999997</v>
      </c>
      <c r="C377" s="35">
        <v>16.927020000000002</v>
      </c>
      <c r="D377" s="35">
        <v>1200.01</v>
      </c>
      <c r="E377" s="35">
        <v>4800.04</v>
      </c>
      <c r="F377" s="37" t="s">
        <v>165</v>
      </c>
      <c r="G377" s="37" t="s">
        <v>165</v>
      </c>
      <c r="H377" s="86">
        <v>487</v>
      </c>
      <c r="I377" s="86">
        <v>306</v>
      </c>
      <c r="J377" s="35">
        <v>0</v>
      </c>
      <c r="K377" s="37" t="s">
        <v>165</v>
      </c>
      <c r="L377" s="36" t="s">
        <v>165</v>
      </c>
      <c r="M377" s="35">
        <v>0</v>
      </c>
      <c r="N377" s="37" t="s">
        <v>165</v>
      </c>
      <c r="O377" s="38"/>
    </row>
    <row r="378" spans="1:15" x14ac:dyDescent="0.3">
      <c r="A378" s="3">
        <f t="shared" si="14"/>
        <v>2041</v>
      </c>
      <c r="B378" s="35">
        <v>2656.085</v>
      </c>
      <c r="C378" s="35">
        <v>16.927020000000002</v>
      </c>
      <c r="D378" s="35">
        <v>1200.01</v>
      </c>
      <c r="E378" s="35">
        <v>4800.04</v>
      </c>
      <c r="F378" s="37" t="s">
        <v>165</v>
      </c>
      <c r="G378" s="37" t="s">
        <v>165</v>
      </c>
      <c r="H378" s="86">
        <v>503</v>
      </c>
      <c r="I378" s="86">
        <v>314</v>
      </c>
      <c r="J378" s="35">
        <v>0</v>
      </c>
      <c r="K378" s="37" t="s">
        <v>165</v>
      </c>
      <c r="L378" s="36" t="s">
        <v>165</v>
      </c>
      <c r="M378" s="35">
        <v>0</v>
      </c>
      <c r="N378" s="37" t="s">
        <v>165</v>
      </c>
      <c r="O378" s="38"/>
    </row>
    <row r="379" spans="1:15" x14ac:dyDescent="0.3">
      <c r="A379" s="3">
        <f t="shared" si="14"/>
        <v>2042</v>
      </c>
      <c r="B379" s="35">
        <v>2705.7549999999997</v>
      </c>
      <c r="C379" s="35">
        <v>16.927020000000002</v>
      </c>
      <c r="D379" s="35">
        <v>1200.01</v>
      </c>
      <c r="E379" s="35">
        <v>4800.04</v>
      </c>
      <c r="F379" s="37" t="s">
        <v>165</v>
      </c>
      <c r="G379" s="37" t="s">
        <v>165</v>
      </c>
      <c r="H379" s="86">
        <v>514</v>
      </c>
      <c r="I379" s="86">
        <v>330</v>
      </c>
      <c r="J379" s="35">
        <v>0</v>
      </c>
      <c r="K379" s="37" t="s">
        <v>165</v>
      </c>
      <c r="L379" s="36" t="s">
        <v>165</v>
      </c>
      <c r="M379" s="35">
        <v>0</v>
      </c>
      <c r="N379" s="37" t="s">
        <v>165</v>
      </c>
      <c r="O379" s="38"/>
    </row>
    <row r="380" spans="1:15" customFormat="1" x14ac:dyDescent="0.3">
      <c r="A380" s="3">
        <f t="shared" si="14"/>
        <v>2043</v>
      </c>
      <c r="B380" s="35">
        <v>2791.1649999999995</v>
      </c>
      <c r="C380" s="35">
        <v>16.927020000000002</v>
      </c>
      <c r="D380" s="35">
        <v>1200.01</v>
      </c>
      <c r="E380" s="35">
        <v>4800.04</v>
      </c>
      <c r="F380" s="37" t="s">
        <v>165</v>
      </c>
      <c r="G380" s="37" t="s">
        <v>165</v>
      </c>
      <c r="H380" s="86">
        <v>523</v>
      </c>
      <c r="I380" s="86">
        <v>336</v>
      </c>
      <c r="J380" s="35">
        <v>0</v>
      </c>
      <c r="K380" s="37" t="s">
        <v>165</v>
      </c>
      <c r="L380" s="36" t="s">
        <v>165</v>
      </c>
      <c r="M380" s="35">
        <v>0</v>
      </c>
      <c r="N380" s="37" t="s">
        <v>165</v>
      </c>
      <c r="O380" s="38"/>
    </row>
    <row r="381" spans="1:15" x14ac:dyDescent="0.3">
      <c r="B381" s="47"/>
      <c r="C381" s="47"/>
      <c r="H381" s="82" t="s">
        <v>149</v>
      </c>
      <c r="I381" s="82" t="s">
        <v>149</v>
      </c>
    </row>
    <row r="382" spans="1:15" x14ac:dyDescent="0.3">
      <c r="A382" s="3">
        <f>A357+1</f>
        <v>15</v>
      </c>
      <c r="B382" s="47" t="str">
        <f ca="1">OFFSET(Portfolios!$B$7,A382,0)</f>
        <v>Portfolio15</v>
      </c>
      <c r="C382" s="47" t="str">
        <f ca="1">VLOOKUP(B382,Portfolios!$B$8:$D$47,2,FALSE)</f>
        <v>No Upgrades</v>
      </c>
      <c r="H382" s="82" t="s">
        <v>149</v>
      </c>
      <c r="I382" s="82" t="s">
        <v>149</v>
      </c>
    </row>
    <row r="383" spans="1:15" x14ac:dyDescent="0.3">
      <c r="B383" s="3" t="s">
        <v>152</v>
      </c>
      <c r="C383" s="3" t="s">
        <v>152</v>
      </c>
      <c r="D383" s="3" t="s">
        <v>153</v>
      </c>
      <c r="E383" s="3" t="s">
        <v>154</v>
      </c>
      <c r="F383" s="3" t="s">
        <v>153</v>
      </c>
      <c r="G383" s="3" t="s">
        <v>154</v>
      </c>
      <c r="H383" s="82" t="s">
        <v>149</v>
      </c>
      <c r="I383" s="82" t="s">
        <v>149</v>
      </c>
      <c r="J383" s="42" t="s">
        <v>157</v>
      </c>
      <c r="K383" s="11" t="s">
        <v>158</v>
      </c>
      <c r="L383" s="26"/>
    </row>
    <row r="384" spans="1:15" x14ac:dyDescent="0.3">
      <c r="A384" s="3" t="s">
        <v>160</v>
      </c>
      <c r="B384" s="3" t="s">
        <v>161</v>
      </c>
      <c r="C384" s="3" t="s">
        <v>162</v>
      </c>
      <c r="D384" s="3" t="s">
        <v>161</v>
      </c>
      <c r="E384" s="3" t="s">
        <v>161</v>
      </c>
      <c r="F384" s="3" t="s">
        <v>162</v>
      </c>
      <c r="G384" s="3" t="s">
        <v>162</v>
      </c>
      <c r="H384" s="82" t="s">
        <v>155</v>
      </c>
      <c r="I384" s="82" t="s">
        <v>156</v>
      </c>
      <c r="J384" s="3" t="s">
        <v>161</v>
      </c>
      <c r="K384" s="3" t="s">
        <v>162</v>
      </c>
      <c r="L384" s="3" t="s">
        <v>163</v>
      </c>
      <c r="M384" s="3" t="s">
        <v>174</v>
      </c>
      <c r="N384" s="3" t="s">
        <v>164</v>
      </c>
    </row>
    <row r="385" spans="1:15" x14ac:dyDescent="0.3">
      <c r="A385" s="3">
        <f>A360</f>
        <v>2023</v>
      </c>
      <c r="B385" s="36" t="s">
        <v>165</v>
      </c>
      <c r="C385" s="36">
        <v>85.489954347818653</v>
      </c>
      <c r="D385" s="37" t="s">
        <v>165</v>
      </c>
      <c r="E385" s="37" t="s">
        <v>165</v>
      </c>
      <c r="F385" s="37" t="s">
        <v>165</v>
      </c>
      <c r="G385" s="37" t="s">
        <v>165</v>
      </c>
      <c r="H385" s="84" t="s">
        <v>165</v>
      </c>
      <c r="I385" s="84" t="s">
        <v>165</v>
      </c>
      <c r="J385" s="37" t="s">
        <v>165</v>
      </c>
      <c r="K385" s="37" t="s">
        <v>165</v>
      </c>
      <c r="L385" s="36" t="s">
        <v>165</v>
      </c>
      <c r="M385" s="36" t="s">
        <v>165</v>
      </c>
      <c r="N385" s="37" t="s">
        <v>165</v>
      </c>
      <c r="O385" s="37"/>
    </row>
    <row r="386" spans="1:15" x14ac:dyDescent="0.3">
      <c r="A386" s="3">
        <f>A385+1</f>
        <v>2024</v>
      </c>
      <c r="B386" s="35">
        <v>138.6</v>
      </c>
      <c r="C386" s="35">
        <v>112.46754069217755</v>
      </c>
      <c r="D386" s="35">
        <v>0</v>
      </c>
      <c r="E386" s="36">
        <v>0</v>
      </c>
      <c r="F386" s="37" t="s">
        <v>165</v>
      </c>
      <c r="G386" s="37" t="s">
        <v>165</v>
      </c>
      <c r="H386" s="85">
        <v>30</v>
      </c>
      <c r="I386" s="85">
        <v>133</v>
      </c>
      <c r="J386" s="35">
        <v>0</v>
      </c>
      <c r="K386" s="37" t="s">
        <v>165</v>
      </c>
      <c r="L386" s="36" t="s">
        <v>165</v>
      </c>
      <c r="M386" s="35">
        <v>0</v>
      </c>
      <c r="N386" s="37" t="s">
        <v>165</v>
      </c>
      <c r="O386" s="38"/>
    </row>
    <row r="387" spans="1:15" x14ac:dyDescent="0.3">
      <c r="A387" s="3">
        <f t="shared" ref="A387:A405" si="15">A386+1</f>
        <v>2025</v>
      </c>
      <c r="B387" s="35">
        <v>250.21499999999997</v>
      </c>
      <c r="C387" s="35">
        <v>113.20977148356157</v>
      </c>
      <c r="D387" s="35">
        <v>400</v>
      </c>
      <c r="E387" s="36">
        <v>1600</v>
      </c>
      <c r="F387" s="37" t="s">
        <v>165</v>
      </c>
      <c r="G387" s="37" t="s">
        <v>165</v>
      </c>
      <c r="H387" s="85">
        <v>60</v>
      </c>
      <c r="I387" s="85">
        <v>162</v>
      </c>
      <c r="J387" s="35">
        <v>0</v>
      </c>
      <c r="K387" s="37" t="s">
        <v>165</v>
      </c>
      <c r="L387" s="36" t="s">
        <v>165</v>
      </c>
      <c r="M387" s="35">
        <v>0</v>
      </c>
      <c r="N387" s="37" t="s">
        <v>165</v>
      </c>
      <c r="O387" s="38"/>
    </row>
    <row r="388" spans="1:15" x14ac:dyDescent="0.3">
      <c r="A388" s="3">
        <f t="shared" si="15"/>
        <v>2026</v>
      </c>
      <c r="B388" s="35">
        <v>614.62</v>
      </c>
      <c r="C388" s="35">
        <v>114.47310072614376</v>
      </c>
      <c r="D388" s="35">
        <v>554.93000000000006</v>
      </c>
      <c r="E388" s="35">
        <v>2219.7200000000003</v>
      </c>
      <c r="F388" s="37" t="s">
        <v>165</v>
      </c>
      <c r="G388" s="37" t="s">
        <v>165</v>
      </c>
      <c r="H388" s="86">
        <v>90</v>
      </c>
      <c r="I388" s="86">
        <v>183</v>
      </c>
      <c r="J388" s="35">
        <v>12.549999999999999</v>
      </c>
      <c r="K388" s="37" t="s">
        <v>165</v>
      </c>
      <c r="L388" s="36" t="s">
        <v>165</v>
      </c>
      <c r="M388" s="35">
        <v>0</v>
      </c>
      <c r="N388" s="37" t="s">
        <v>165</v>
      </c>
      <c r="O388" s="38"/>
    </row>
    <row r="389" spans="1:15" x14ac:dyDescent="0.3">
      <c r="A389" s="3">
        <f t="shared" si="15"/>
        <v>2027</v>
      </c>
      <c r="B389" s="35">
        <v>614.63</v>
      </c>
      <c r="C389" s="35">
        <v>115.73906072251305</v>
      </c>
      <c r="D389" s="35">
        <v>634.54</v>
      </c>
      <c r="E389" s="35">
        <v>2538.16</v>
      </c>
      <c r="F389" s="37" t="s">
        <v>165</v>
      </c>
      <c r="G389" s="37" t="s">
        <v>165</v>
      </c>
      <c r="H389" s="86">
        <v>120</v>
      </c>
      <c r="I389" s="86">
        <v>199</v>
      </c>
      <c r="J389" s="35">
        <v>16.03</v>
      </c>
      <c r="K389" s="37" t="s">
        <v>165</v>
      </c>
      <c r="L389" s="36" t="s">
        <v>165</v>
      </c>
      <c r="M389" s="35">
        <v>0</v>
      </c>
      <c r="N389" s="37" t="s">
        <v>165</v>
      </c>
      <c r="O389" s="38"/>
    </row>
    <row r="390" spans="1:15" x14ac:dyDescent="0.3">
      <c r="A390" s="3">
        <f t="shared" si="15"/>
        <v>2028</v>
      </c>
      <c r="B390" s="35">
        <v>740.53</v>
      </c>
      <c r="C390" s="35">
        <v>116.88938767031144</v>
      </c>
      <c r="D390" s="35">
        <v>961.56</v>
      </c>
      <c r="E390" s="35">
        <v>3846.24</v>
      </c>
      <c r="F390" s="37" t="s">
        <v>165</v>
      </c>
      <c r="G390" s="37" t="s">
        <v>165</v>
      </c>
      <c r="H390" s="86">
        <v>150</v>
      </c>
      <c r="I390" s="86">
        <v>211</v>
      </c>
      <c r="J390" s="35">
        <v>21.59</v>
      </c>
      <c r="K390" s="37" t="s">
        <v>165</v>
      </c>
      <c r="L390" s="36" t="s">
        <v>165</v>
      </c>
      <c r="M390" s="35">
        <v>0</v>
      </c>
      <c r="N390" s="37" t="s">
        <v>165</v>
      </c>
      <c r="O390" s="38"/>
    </row>
    <row r="391" spans="1:15" x14ac:dyDescent="0.3">
      <c r="A391" s="3">
        <f t="shared" si="15"/>
        <v>2029</v>
      </c>
      <c r="B391" s="35">
        <v>988.15</v>
      </c>
      <c r="C391" s="35">
        <v>118.27882042730599</v>
      </c>
      <c r="D391" s="35">
        <v>961.56</v>
      </c>
      <c r="E391" s="35">
        <v>3846.24</v>
      </c>
      <c r="F391" s="37" t="s">
        <v>165</v>
      </c>
      <c r="G391" s="37" t="s">
        <v>165</v>
      </c>
      <c r="H391" s="86">
        <v>183</v>
      </c>
      <c r="I391" s="86">
        <v>218</v>
      </c>
      <c r="J391" s="35">
        <v>26.79</v>
      </c>
      <c r="K391" s="37" t="s">
        <v>165</v>
      </c>
      <c r="L391" s="36" t="s">
        <v>165</v>
      </c>
      <c r="M391" s="35">
        <v>0</v>
      </c>
      <c r="N391" s="37" t="s">
        <v>165</v>
      </c>
      <c r="O391" s="38"/>
    </row>
    <row r="392" spans="1:15" x14ac:dyDescent="0.3">
      <c r="A392" s="3">
        <f t="shared" si="15"/>
        <v>2030</v>
      </c>
      <c r="B392" s="35">
        <v>1132.99</v>
      </c>
      <c r="C392" s="35">
        <v>119.55259402516945</v>
      </c>
      <c r="D392" s="35">
        <v>999.99</v>
      </c>
      <c r="E392" s="35">
        <v>3999.96</v>
      </c>
      <c r="F392" s="37" t="s">
        <v>165</v>
      </c>
      <c r="G392" s="37" t="s">
        <v>165</v>
      </c>
      <c r="H392" s="86">
        <v>216</v>
      </c>
      <c r="I392" s="86">
        <v>228</v>
      </c>
      <c r="J392" s="35">
        <v>30.8</v>
      </c>
      <c r="K392" s="37" t="s">
        <v>165</v>
      </c>
      <c r="L392" s="36" t="s">
        <v>165</v>
      </c>
      <c r="M392" s="35">
        <v>0</v>
      </c>
      <c r="N392" s="37" t="s">
        <v>165</v>
      </c>
      <c r="O392" s="38"/>
    </row>
    <row r="393" spans="1:15" x14ac:dyDescent="0.3">
      <c r="A393" s="3">
        <f t="shared" si="15"/>
        <v>2031</v>
      </c>
      <c r="B393" s="35">
        <v>1226.2849999999999</v>
      </c>
      <c r="C393" s="35">
        <v>119.0394661550436</v>
      </c>
      <c r="D393" s="35">
        <v>999.99</v>
      </c>
      <c r="E393" s="35">
        <v>3999.96</v>
      </c>
      <c r="F393" s="37" t="s">
        <v>165</v>
      </c>
      <c r="G393" s="37" t="s">
        <v>165</v>
      </c>
      <c r="H393" s="86">
        <v>251</v>
      </c>
      <c r="I393" s="86">
        <v>242</v>
      </c>
      <c r="J393" s="35">
        <v>30.8</v>
      </c>
      <c r="K393" s="37" t="s">
        <v>165</v>
      </c>
      <c r="L393" s="36" t="s">
        <v>165</v>
      </c>
      <c r="M393" s="35">
        <v>0</v>
      </c>
      <c r="N393" s="37" t="s">
        <v>165</v>
      </c>
      <c r="O393" s="38"/>
    </row>
    <row r="394" spans="1:15" x14ac:dyDescent="0.3">
      <c r="A394" s="3">
        <f t="shared" si="15"/>
        <v>2032</v>
      </c>
      <c r="B394" s="35">
        <v>1336.8449999999998</v>
      </c>
      <c r="C394" s="35">
        <v>118.41300061010524</v>
      </c>
      <c r="D394" s="35">
        <v>999.99</v>
      </c>
      <c r="E394" s="35">
        <v>3999.96</v>
      </c>
      <c r="F394" s="37" t="s">
        <v>165</v>
      </c>
      <c r="G394" s="37" t="s">
        <v>165</v>
      </c>
      <c r="H394" s="86">
        <v>285</v>
      </c>
      <c r="I394" s="86">
        <v>252</v>
      </c>
      <c r="J394" s="35">
        <v>30.8</v>
      </c>
      <c r="K394" s="37" t="s">
        <v>165</v>
      </c>
      <c r="L394" s="36" t="s">
        <v>165</v>
      </c>
      <c r="M394" s="35">
        <v>0</v>
      </c>
      <c r="N394" s="37" t="s">
        <v>165</v>
      </c>
      <c r="O394" s="38"/>
    </row>
    <row r="395" spans="1:15" x14ac:dyDescent="0.3">
      <c r="A395" s="3">
        <f t="shared" si="15"/>
        <v>2033</v>
      </c>
      <c r="B395" s="35">
        <v>1445.2449999999999</v>
      </c>
      <c r="C395" s="35">
        <v>118.02089450464705</v>
      </c>
      <c r="D395" s="35">
        <v>999.99</v>
      </c>
      <c r="E395" s="35">
        <v>3999.96</v>
      </c>
      <c r="F395" s="37" t="s">
        <v>165</v>
      </c>
      <c r="G395" s="37" t="s">
        <v>165</v>
      </c>
      <c r="H395" s="86">
        <v>317</v>
      </c>
      <c r="I395" s="86">
        <v>261</v>
      </c>
      <c r="J395" s="35">
        <v>30.8</v>
      </c>
      <c r="K395" s="37" t="s">
        <v>165</v>
      </c>
      <c r="L395" s="36" t="s">
        <v>165</v>
      </c>
      <c r="M395" s="35">
        <v>0</v>
      </c>
      <c r="N395" s="37" t="s">
        <v>165</v>
      </c>
      <c r="O395" s="38"/>
    </row>
    <row r="396" spans="1:15" x14ac:dyDescent="0.3">
      <c r="A396" s="3">
        <f t="shared" si="15"/>
        <v>2034</v>
      </c>
      <c r="B396" s="35">
        <v>1553.4649999999997</v>
      </c>
      <c r="C396" s="35">
        <v>117.51542513212381</v>
      </c>
      <c r="D396" s="35">
        <v>999.99</v>
      </c>
      <c r="E396" s="35">
        <v>3999.96</v>
      </c>
      <c r="F396" s="37" t="s">
        <v>165</v>
      </c>
      <c r="G396" s="37" t="s">
        <v>165</v>
      </c>
      <c r="H396" s="86">
        <v>348</v>
      </c>
      <c r="I396" s="86">
        <v>270</v>
      </c>
      <c r="J396" s="35">
        <v>30.8</v>
      </c>
      <c r="K396" s="37" t="s">
        <v>165</v>
      </c>
      <c r="L396" s="36" t="s">
        <v>165</v>
      </c>
      <c r="M396" s="35">
        <v>0</v>
      </c>
      <c r="N396" s="37" t="s">
        <v>165</v>
      </c>
      <c r="O396" s="38"/>
    </row>
    <row r="397" spans="1:15" x14ac:dyDescent="0.3">
      <c r="A397" s="3">
        <f t="shared" si="15"/>
        <v>2035</v>
      </c>
      <c r="B397" s="35">
        <v>1672.8549999999998</v>
      </c>
      <c r="C397" s="35">
        <v>117.01248310646319</v>
      </c>
      <c r="D397" s="35">
        <v>999.99</v>
      </c>
      <c r="E397" s="35">
        <v>3999.96</v>
      </c>
      <c r="F397" s="37" t="s">
        <v>165</v>
      </c>
      <c r="G397" s="37" t="s">
        <v>165</v>
      </c>
      <c r="H397" s="86">
        <v>377</v>
      </c>
      <c r="I397" s="86">
        <v>272</v>
      </c>
      <c r="J397" s="35">
        <v>30.8</v>
      </c>
      <c r="K397" s="37" t="s">
        <v>165</v>
      </c>
      <c r="L397" s="36" t="s">
        <v>165</v>
      </c>
      <c r="M397" s="35">
        <v>0</v>
      </c>
      <c r="N397" s="37" t="s">
        <v>165</v>
      </c>
      <c r="O397" s="38"/>
    </row>
    <row r="398" spans="1:15" x14ac:dyDescent="0.3">
      <c r="A398" s="3">
        <f t="shared" si="15"/>
        <v>2036</v>
      </c>
      <c r="B398" s="35">
        <v>1829.9549999999999</v>
      </c>
      <c r="C398" s="35">
        <v>116.39845321543309</v>
      </c>
      <c r="D398" s="35">
        <v>999.99</v>
      </c>
      <c r="E398" s="35">
        <v>3999.96</v>
      </c>
      <c r="F398" s="37" t="s">
        <v>165</v>
      </c>
      <c r="G398" s="37" t="s">
        <v>165</v>
      </c>
      <c r="H398" s="86">
        <v>404</v>
      </c>
      <c r="I398" s="86">
        <v>287</v>
      </c>
      <c r="J398" s="35">
        <v>30.8</v>
      </c>
      <c r="K398" s="37" t="s">
        <v>165</v>
      </c>
      <c r="L398" s="36" t="s">
        <v>165</v>
      </c>
      <c r="M398" s="35">
        <v>0</v>
      </c>
      <c r="N398" s="37" t="s">
        <v>165</v>
      </c>
      <c r="O398" s="38"/>
    </row>
    <row r="399" spans="1:15" x14ac:dyDescent="0.3">
      <c r="A399" s="3">
        <f t="shared" si="15"/>
        <v>2037</v>
      </c>
      <c r="B399" s="35">
        <v>2007.0550000000001</v>
      </c>
      <c r="C399" s="35">
        <v>67.74752039704336</v>
      </c>
      <c r="D399" s="35">
        <v>999.99</v>
      </c>
      <c r="E399" s="35">
        <v>3999.96</v>
      </c>
      <c r="F399" s="37" t="s">
        <v>165</v>
      </c>
      <c r="G399" s="37" t="s">
        <v>165</v>
      </c>
      <c r="H399" s="86">
        <v>429</v>
      </c>
      <c r="I399" s="86">
        <v>296</v>
      </c>
      <c r="J399" s="35">
        <v>30.8</v>
      </c>
      <c r="K399" s="37" t="s">
        <v>165</v>
      </c>
      <c r="L399" s="36" t="s">
        <v>165</v>
      </c>
      <c r="M399" s="35">
        <v>0</v>
      </c>
      <c r="N399" s="37" t="s">
        <v>165</v>
      </c>
      <c r="O399" s="38"/>
    </row>
    <row r="400" spans="1:15" x14ac:dyDescent="0.3">
      <c r="A400" s="3">
        <f t="shared" si="15"/>
        <v>2038</v>
      </c>
      <c r="B400" s="35">
        <v>2196.375</v>
      </c>
      <c r="C400" s="35">
        <v>41.471463165077267</v>
      </c>
      <c r="D400" s="35">
        <v>999.99</v>
      </c>
      <c r="E400" s="35">
        <v>3999.96</v>
      </c>
      <c r="F400" s="37" t="s">
        <v>165</v>
      </c>
      <c r="G400" s="37" t="s">
        <v>165</v>
      </c>
      <c r="H400" s="86">
        <v>452</v>
      </c>
      <c r="I400" s="86">
        <v>303</v>
      </c>
      <c r="J400" s="35">
        <v>30.8</v>
      </c>
      <c r="K400" s="37" t="s">
        <v>165</v>
      </c>
      <c r="L400" s="36" t="s">
        <v>165</v>
      </c>
      <c r="M400" s="35">
        <v>0</v>
      </c>
      <c r="N400" s="37" t="s">
        <v>165</v>
      </c>
      <c r="O400" s="38"/>
    </row>
    <row r="401" spans="1:118" x14ac:dyDescent="0.3">
      <c r="A401" s="3">
        <f t="shared" si="15"/>
        <v>2039</v>
      </c>
      <c r="B401" s="35">
        <v>2344.9349999999995</v>
      </c>
      <c r="C401" s="35">
        <v>16.927020000000002</v>
      </c>
      <c r="D401" s="35">
        <v>1100</v>
      </c>
      <c r="E401" s="35">
        <v>4400</v>
      </c>
      <c r="F401" s="37" t="s">
        <v>165</v>
      </c>
      <c r="G401" s="37" t="s">
        <v>165</v>
      </c>
      <c r="H401" s="86">
        <v>471</v>
      </c>
      <c r="I401" s="86">
        <v>310</v>
      </c>
      <c r="J401" s="35">
        <v>30.8</v>
      </c>
      <c r="K401" s="37" t="s">
        <v>165</v>
      </c>
      <c r="L401" s="36" t="s">
        <v>165</v>
      </c>
      <c r="M401" s="35">
        <v>0</v>
      </c>
      <c r="N401" s="37" t="s">
        <v>165</v>
      </c>
      <c r="O401" s="38"/>
    </row>
    <row r="402" spans="1:118" x14ac:dyDescent="0.3">
      <c r="A402" s="3">
        <f t="shared" si="15"/>
        <v>2040</v>
      </c>
      <c r="B402" s="35">
        <v>2464.9949999999999</v>
      </c>
      <c r="C402" s="35">
        <v>16.927020000000002</v>
      </c>
      <c r="D402" s="35">
        <v>1200.01</v>
      </c>
      <c r="E402" s="35">
        <v>4800.04</v>
      </c>
      <c r="F402" s="37" t="s">
        <v>165</v>
      </c>
      <c r="G402" s="37" t="s">
        <v>165</v>
      </c>
      <c r="H402" s="86">
        <v>487</v>
      </c>
      <c r="I402" s="86">
        <v>306</v>
      </c>
      <c r="J402" s="35">
        <v>30.8</v>
      </c>
      <c r="K402" s="37" t="s">
        <v>165</v>
      </c>
      <c r="L402" s="36" t="s">
        <v>165</v>
      </c>
      <c r="M402" s="35">
        <v>0</v>
      </c>
      <c r="N402" s="37" t="s">
        <v>165</v>
      </c>
      <c r="O402" s="38"/>
    </row>
    <row r="403" spans="1:118" x14ac:dyDescent="0.3">
      <c r="A403" s="3">
        <f t="shared" si="15"/>
        <v>2041</v>
      </c>
      <c r="B403" s="35">
        <v>2623.6349999999998</v>
      </c>
      <c r="C403" s="35">
        <v>16.927020000000002</v>
      </c>
      <c r="D403" s="35">
        <v>1200.01</v>
      </c>
      <c r="E403" s="35">
        <v>4800.04</v>
      </c>
      <c r="F403" s="37" t="s">
        <v>165</v>
      </c>
      <c r="G403" s="37" t="s">
        <v>165</v>
      </c>
      <c r="H403" s="86">
        <v>503</v>
      </c>
      <c r="I403" s="86">
        <v>314</v>
      </c>
      <c r="J403" s="35">
        <v>30.8</v>
      </c>
      <c r="K403" s="37" t="s">
        <v>165</v>
      </c>
      <c r="L403" s="36" t="s">
        <v>165</v>
      </c>
      <c r="M403" s="35">
        <v>0</v>
      </c>
      <c r="N403" s="37" t="s">
        <v>165</v>
      </c>
      <c r="O403" s="38"/>
      <c r="DN403" s="37" t="s">
        <v>165</v>
      </c>
    </row>
    <row r="404" spans="1:118" x14ac:dyDescent="0.3">
      <c r="A404" s="3">
        <f t="shared" si="15"/>
        <v>2042</v>
      </c>
      <c r="B404" s="35">
        <v>2674.0049999999997</v>
      </c>
      <c r="C404" s="35">
        <v>16.927020000000002</v>
      </c>
      <c r="D404" s="35">
        <v>1200.01</v>
      </c>
      <c r="E404" s="35">
        <v>4800.04</v>
      </c>
      <c r="F404" s="37" t="s">
        <v>165</v>
      </c>
      <c r="G404" s="37" t="s">
        <v>165</v>
      </c>
      <c r="H404" s="86">
        <v>514</v>
      </c>
      <c r="I404" s="86">
        <v>330</v>
      </c>
      <c r="J404" s="35">
        <v>30.8</v>
      </c>
      <c r="K404" s="37" t="s">
        <v>165</v>
      </c>
      <c r="L404" s="36" t="s">
        <v>165</v>
      </c>
      <c r="M404" s="35">
        <v>0</v>
      </c>
      <c r="N404" s="37" t="s">
        <v>165</v>
      </c>
      <c r="O404" s="38"/>
    </row>
    <row r="405" spans="1:118" customFormat="1" x14ac:dyDescent="0.3">
      <c r="A405" s="3">
        <f t="shared" si="15"/>
        <v>2043</v>
      </c>
      <c r="B405" s="35">
        <v>2759.1349999999998</v>
      </c>
      <c r="C405" s="35">
        <v>16.927020000000002</v>
      </c>
      <c r="D405" s="35">
        <v>1200.01</v>
      </c>
      <c r="E405" s="35">
        <v>4800.04</v>
      </c>
      <c r="F405" s="37" t="s">
        <v>165</v>
      </c>
      <c r="G405" s="37" t="s">
        <v>165</v>
      </c>
      <c r="H405" s="86">
        <v>523</v>
      </c>
      <c r="I405" s="86">
        <v>336</v>
      </c>
      <c r="J405" s="35">
        <v>30.8</v>
      </c>
      <c r="K405" s="37" t="s">
        <v>165</v>
      </c>
      <c r="L405" s="36" t="s">
        <v>165</v>
      </c>
      <c r="M405" s="35">
        <v>0</v>
      </c>
      <c r="N405" s="37" t="s">
        <v>165</v>
      </c>
      <c r="O405" s="38"/>
    </row>
    <row r="406" spans="1:118" x14ac:dyDescent="0.3">
      <c r="B406" s="47"/>
      <c r="C406" s="47"/>
      <c r="H406" s="82" t="s">
        <v>149</v>
      </c>
      <c r="I406" s="82" t="s">
        <v>149</v>
      </c>
    </row>
    <row r="407" spans="1:118" x14ac:dyDescent="0.3">
      <c r="A407" s="3">
        <f>A382+1</f>
        <v>16</v>
      </c>
      <c r="B407" s="47" t="str">
        <f ca="1">OFFSET(Portfolios!$B$7,A407,0)</f>
        <v>Portfolio16</v>
      </c>
      <c r="C407" s="47" t="str">
        <f ca="1">VLOOKUP(B407,Portfolios!$B$8:$D$47,2,FALSE)</f>
        <v>Unconstrained SoA</v>
      </c>
      <c r="H407" s="82" t="s">
        <v>149</v>
      </c>
      <c r="I407" s="82" t="s">
        <v>149</v>
      </c>
    </row>
    <row r="408" spans="1:118" x14ac:dyDescent="0.3">
      <c r="B408" s="3" t="s">
        <v>152</v>
      </c>
      <c r="C408" s="3" t="s">
        <v>152</v>
      </c>
      <c r="D408" s="3" t="s">
        <v>153</v>
      </c>
      <c r="E408" s="3" t="s">
        <v>154</v>
      </c>
      <c r="F408" s="3" t="s">
        <v>153</v>
      </c>
      <c r="G408" s="3" t="s">
        <v>154</v>
      </c>
      <c r="H408" s="82" t="s">
        <v>149</v>
      </c>
      <c r="I408" s="82" t="s">
        <v>149</v>
      </c>
      <c r="J408" s="42" t="s">
        <v>157</v>
      </c>
      <c r="K408" s="11" t="s">
        <v>158</v>
      </c>
      <c r="L408" s="26"/>
    </row>
    <row r="409" spans="1:118" x14ac:dyDescent="0.3">
      <c r="A409" s="3" t="s">
        <v>160</v>
      </c>
      <c r="B409" s="3" t="s">
        <v>161</v>
      </c>
      <c r="C409" s="3" t="s">
        <v>162</v>
      </c>
      <c r="D409" s="3" t="s">
        <v>161</v>
      </c>
      <c r="E409" s="3" t="s">
        <v>161</v>
      </c>
      <c r="F409" s="3" t="s">
        <v>162</v>
      </c>
      <c r="G409" s="3" t="s">
        <v>162</v>
      </c>
      <c r="H409" s="82" t="s">
        <v>155</v>
      </c>
      <c r="I409" s="82" t="s">
        <v>156</v>
      </c>
      <c r="J409" s="3" t="s">
        <v>161</v>
      </c>
      <c r="K409" s="3" t="s">
        <v>162</v>
      </c>
      <c r="L409" s="3" t="s">
        <v>163</v>
      </c>
      <c r="M409" s="3" t="s">
        <v>174</v>
      </c>
      <c r="N409" s="3" t="s">
        <v>164</v>
      </c>
    </row>
    <row r="410" spans="1:118" x14ac:dyDescent="0.3">
      <c r="A410" s="3">
        <f>A385</f>
        <v>2023</v>
      </c>
      <c r="B410" s="36" t="s">
        <v>165</v>
      </c>
      <c r="C410" s="36">
        <v>85.489954347818653</v>
      </c>
      <c r="D410" s="37" t="s">
        <v>165</v>
      </c>
      <c r="E410" s="37" t="s">
        <v>165</v>
      </c>
      <c r="F410" s="37" t="s">
        <v>165</v>
      </c>
      <c r="G410" s="37" t="s">
        <v>165</v>
      </c>
      <c r="H410" s="84" t="s">
        <v>165</v>
      </c>
      <c r="I410" s="84" t="s">
        <v>165</v>
      </c>
      <c r="J410" s="37" t="s">
        <v>165</v>
      </c>
      <c r="K410" s="37" t="s">
        <v>165</v>
      </c>
      <c r="L410" s="36" t="s">
        <v>165</v>
      </c>
      <c r="M410" s="36" t="s">
        <v>165</v>
      </c>
      <c r="N410" s="37" t="s">
        <v>165</v>
      </c>
      <c r="O410" s="37"/>
    </row>
    <row r="411" spans="1:118" x14ac:dyDescent="0.3">
      <c r="A411" s="3">
        <f>A410+1</f>
        <v>2024</v>
      </c>
      <c r="B411" s="35">
        <v>138.6</v>
      </c>
      <c r="C411" s="35">
        <v>112.46754069217755</v>
      </c>
      <c r="D411" s="35">
        <v>0</v>
      </c>
      <c r="E411" s="36">
        <v>0</v>
      </c>
      <c r="F411" s="37" t="s">
        <v>165</v>
      </c>
      <c r="G411" s="37" t="s">
        <v>165</v>
      </c>
      <c r="H411" s="85">
        <v>30</v>
      </c>
      <c r="I411" s="85">
        <v>133</v>
      </c>
      <c r="J411" s="35">
        <v>0</v>
      </c>
      <c r="K411" s="37" t="s">
        <v>165</v>
      </c>
      <c r="L411" s="36" t="s">
        <v>165</v>
      </c>
      <c r="M411" s="35">
        <v>0</v>
      </c>
      <c r="N411" s="37" t="s">
        <v>165</v>
      </c>
      <c r="O411" s="38"/>
    </row>
    <row r="412" spans="1:118" x14ac:dyDescent="0.3">
      <c r="A412" s="3">
        <f t="shared" ref="A412:A430" si="16">A411+1</f>
        <v>2025</v>
      </c>
      <c r="B412" s="35">
        <v>250.20499999999998</v>
      </c>
      <c r="C412" s="35">
        <v>113.20977148356157</v>
      </c>
      <c r="D412" s="35">
        <v>400</v>
      </c>
      <c r="E412" s="36">
        <v>1600</v>
      </c>
      <c r="F412" s="37" t="s">
        <v>165</v>
      </c>
      <c r="G412" s="37" t="s">
        <v>165</v>
      </c>
      <c r="H412" s="85">
        <v>60</v>
      </c>
      <c r="I412" s="85">
        <v>162</v>
      </c>
      <c r="J412" s="35">
        <v>0</v>
      </c>
      <c r="K412" s="37" t="s">
        <v>165</v>
      </c>
      <c r="L412" s="36" t="s">
        <v>165</v>
      </c>
      <c r="M412" s="35">
        <v>0</v>
      </c>
      <c r="N412" s="37" t="s">
        <v>165</v>
      </c>
      <c r="O412" s="38"/>
    </row>
    <row r="413" spans="1:118" x14ac:dyDescent="0.3">
      <c r="A413" s="3">
        <f t="shared" si="16"/>
        <v>2026</v>
      </c>
      <c r="B413" s="35">
        <v>554.21</v>
      </c>
      <c r="C413" s="35">
        <v>114.47310072614376</v>
      </c>
      <c r="D413" s="35">
        <v>574.26</v>
      </c>
      <c r="E413" s="35">
        <v>2297.04</v>
      </c>
      <c r="F413" s="37" t="s">
        <v>165</v>
      </c>
      <c r="G413" s="37" t="s">
        <v>165</v>
      </c>
      <c r="H413" s="86">
        <v>90</v>
      </c>
      <c r="I413" s="86">
        <v>183</v>
      </c>
      <c r="J413" s="35">
        <v>12.54</v>
      </c>
      <c r="K413" s="37" t="s">
        <v>165</v>
      </c>
      <c r="L413" s="36" t="s">
        <v>165</v>
      </c>
      <c r="M413" s="35">
        <v>0</v>
      </c>
      <c r="N413" s="37" t="s">
        <v>165</v>
      </c>
      <c r="O413" s="38"/>
    </row>
    <row r="414" spans="1:118" x14ac:dyDescent="0.3">
      <c r="A414" s="3">
        <f t="shared" si="16"/>
        <v>2027</v>
      </c>
      <c r="B414" s="35">
        <v>613.91999999999996</v>
      </c>
      <c r="C414" s="35">
        <v>115.73906072251305</v>
      </c>
      <c r="D414" s="35">
        <v>574.26</v>
      </c>
      <c r="E414" s="35">
        <v>2297.04</v>
      </c>
      <c r="F414" s="37" t="s">
        <v>165</v>
      </c>
      <c r="G414" s="37" t="s">
        <v>165</v>
      </c>
      <c r="H414" s="86">
        <v>120</v>
      </c>
      <c r="I414" s="86">
        <v>199</v>
      </c>
      <c r="J414" s="35">
        <v>16.000000000000004</v>
      </c>
      <c r="K414" s="37" t="s">
        <v>165</v>
      </c>
      <c r="L414" s="36" t="s">
        <v>165</v>
      </c>
      <c r="M414" s="35">
        <v>137.37</v>
      </c>
      <c r="N414" s="37" t="s">
        <v>165</v>
      </c>
      <c r="O414" s="38"/>
    </row>
    <row r="415" spans="1:118" x14ac:dyDescent="0.3">
      <c r="A415" s="3">
        <f t="shared" si="16"/>
        <v>2028</v>
      </c>
      <c r="B415" s="35">
        <v>760.44</v>
      </c>
      <c r="C415" s="35">
        <v>116.88938767031144</v>
      </c>
      <c r="D415" s="35">
        <v>574.26</v>
      </c>
      <c r="E415" s="35">
        <v>2297.04</v>
      </c>
      <c r="F415" s="37" t="s">
        <v>165</v>
      </c>
      <c r="G415" s="37" t="s">
        <v>165</v>
      </c>
      <c r="H415" s="86">
        <v>150</v>
      </c>
      <c r="I415" s="86">
        <v>211</v>
      </c>
      <c r="J415" s="35">
        <v>21.560000000000002</v>
      </c>
      <c r="K415" s="37" t="s">
        <v>165</v>
      </c>
      <c r="L415" s="36" t="s">
        <v>165</v>
      </c>
      <c r="M415" s="35">
        <v>321.58999999999997</v>
      </c>
      <c r="N415" s="37" t="s">
        <v>165</v>
      </c>
      <c r="O415" s="38"/>
    </row>
    <row r="416" spans="1:118" x14ac:dyDescent="0.3">
      <c r="A416" s="3">
        <f t="shared" si="16"/>
        <v>2029</v>
      </c>
      <c r="B416" s="35">
        <v>983.09</v>
      </c>
      <c r="C416" s="35">
        <v>118.27882042730599</v>
      </c>
      <c r="D416" s="35">
        <v>574.26</v>
      </c>
      <c r="E416" s="35">
        <v>2297.04</v>
      </c>
      <c r="F416" s="37" t="s">
        <v>165</v>
      </c>
      <c r="G416" s="37" t="s">
        <v>165</v>
      </c>
      <c r="H416" s="86">
        <v>183</v>
      </c>
      <c r="I416" s="86">
        <v>218</v>
      </c>
      <c r="J416" s="35">
        <v>26.749999999999996</v>
      </c>
      <c r="K416" s="37" t="s">
        <v>165</v>
      </c>
      <c r="L416" s="36" t="s">
        <v>165</v>
      </c>
      <c r="M416" s="35">
        <v>733.73</v>
      </c>
      <c r="N416" s="37" t="s">
        <v>165</v>
      </c>
      <c r="O416" s="38"/>
    </row>
    <row r="417" spans="1:15" x14ac:dyDescent="0.3">
      <c r="A417" s="3">
        <f t="shared" si="16"/>
        <v>2030</v>
      </c>
      <c r="B417" s="35">
        <v>1167.49</v>
      </c>
      <c r="C417" s="35">
        <v>119.55259402516945</v>
      </c>
      <c r="D417" s="35">
        <v>806.55</v>
      </c>
      <c r="E417" s="35">
        <v>3226.2</v>
      </c>
      <c r="F417" s="37" t="s">
        <v>165</v>
      </c>
      <c r="G417" s="37" t="s">
        <v>165</v>
      </c>
      <c r="H417" s="86">
        <v>216</v>
      </c>
      <c r="I417" s="86">
        <v>228</v>
      </c>
      <c r="J417" s="35">
        <v>30.749999999999996</v>
      </c>
      <c r="K417" s="37" t="s">
        <v>165</v>
      </c>
      <c r="L417" s="36" t="s">
        <v>165</v>
      </c>
      <c r="M417" s="35">
        <v>1144.8499999999999</v>
      </c>
      <c r="N417" s="37" t="s">
        <v>165</v>
      </c>
      <c r="O417" s="38"/>
    </row>
    <row r="418" spans="1:15" x14ac:dyDescent="0.3">
      <c r="A418" s="3">
        <f t="shared" si="16"/>
        <v>2031</v>
      </c>
      <c r="B418" s="35">
        <v>1323.8849999999998</v>
      </c>
      <c r="C418" s="35">
        <v>119.0394661550436</v>
      </c>
      <c r="D418" s="35">
        <v>806.55</v>
      </c>
      <c r="E418" s="35">
        <v>3226.2</v>
      </c>
      <c r="F418" s="37" t="s">
        <v>165</v>
      </c>
      <c r="G418" s="37" t="s">
        <v>165</v>
      </c>
      <c r="H418" s="86">
        <v>251</v>
      </c>
      <c r="I418" s="86">
        <v>242</v>
      </c>
      <c r="J418" s="35">
        <v>30.749999999999996</v>
      </c>
      <c r="K418" s="37" t="s">
        <v>165</v>
      </c>
      <c r="L418" s="36" t="s">
        <v>165</v>
      </c>
      <c r="M418" s="35">
        <v>1819.35</v>
      </c>
      <c r="N418" s="37" t="s">
        <v>165</v>
      </c>
      <c r="O418" s="38"/>
    </row>
    <row r="419" spans="1:15" x14ac:dyDescent="0.3">
      <c r="A419" s="3">
        <f t="shared" si="16"/>
        <v>2032</v>
      </c>
      <c r="B419" s="35">
        <v>1434.3149999999998</v>
      </c>
      <c r="C419" s="35">
        <v>118.41300061010524</v>
      </c>
      <c r="D419" s="35">
        <v>809.77</v>
      </c>
      <c r="E419" s="35">
        <v>3239.08</v>
      </c>
      <c r="F419" s="37" t="s">
        <v>165</v>
      </c>
      <c r="G419" s="37" t="s">
        <v>165</v>
      </c>
      <c r="H419" s="86">
        <v>285</v>
      </c>
      <c r="I419" s="86">
        <v>252</v>
      </c>
      <c r="J419" s="35">
        <v>30.749999999999996</v>
      </c>
      <c r="K419" s="37" t="s">
        <v>165</v>
      </c>
      <c r="L419" s="36" t="s">
        <v>165</v>
      </c>
      <c r="M419" s="35">
        <v>2170.83</v>
      </c>
      <c r="N419" s="37" t="s">
        <v>165</v>
      </c>
      <c r="O419" s="38"/>
    </row>
    <row r="420" spans="1:15" x14ac:dyDescent="0.3">
      <c r="A420" s="3">
        <f t="shared" si="16"/>
        <v>2033</v>
      </c>
      <c r="B420" s="35">
        <v>1495.8449999999998</v>
      </c>
      <c r="C420" s="35">
        <v>118.02089450464705</v>
      </c>
      <c r="D420" s="35">
        <v>909.78</v>
      </c>
      <c r="E420" s="35">
        <v>3639.12</v>
      </c>
      <c r="F420" s="37" t="s">
        <v>165</v>
      </c>
      <c r="G420" s="37" t="s">
        <v>165</v>
      </c>
      <c r="H420" s="86">
        <v>317</v>
      </c>
      <c r="I420" s="86">
        <v>261</v>
      </c>
      <c r="J420" s="35">
        <v>30.749999999999996</v>
      </c>
      <c r="K420" s="37" t="s">
        <v>165</v>
      </c>
      <c r="L420" s="36" t="s">
        <v>165</v>
      </c>
      <c r="M420" s="35">
        <v>2389.12</v>
      </c>
      <c r="N420" s="37" t="s">
        <v>165</v>
      </c>
      <c r="O420" s="38"/>
    </row>
    <row r="421" spans="1:15" x14ac:dyDescent="0.3">
      <c r="A421" s="3">
        <f t="shared" si="16"/>
        <v>2034</v>
      </c>
      <c r="B421" s="35">
        <v>1557.0049999999997</v>
      </c>
      <c r="C421" s="35">
        <v>117.51542513212381</v>
      </c>
      <c r="D421" s="35">
        <v>1009.79</v>
      </c>
      <c r="E421" s="35">
        <v>4039.16</v>
      </c>
      <c r="F421" s="37" t="s">
        <v>165</v>
      </c>
      <c r="G421" s="37" t="s">
        <v>165</v>
      </c>
      <c r="H421" s="86">
        <v>348</v>
      </c>
      <c r="I421" s="86">
        <v>270</v>
      </c>
      <c r="J421" s="35">
        <v>30.749999999999996</v>
      </c>
      <c r="K421" s="37" t="s">
        <v>165</v>
      </c>
      <c r="L421" s="36" t="s">
        <v>165</v>
      </c>
      <c r="M421" s="35">
        <v>2491.92</v>
      </c>
      <c r="N421" s="37" t="s">
        <v>165</v>
      </c>
      <c r="O421" s="38"/>
    </row>
    <row r="422" spans="1:15" x14ac:dyDescent="0.3">
      <c r="A422" s="3">
        <f t="shared" si="16"/>
        <v>2035</v>
      </c>
      <c r="B422" s="35">
        <v>1712.7249999999997</v>
      </c>
      <c r="C422" s="35">
        <v>117.01248310646319</v>
      </c>
      <c r="D422" s="35">
        <v>1067.76</v>
      </c>
      <c r="E422" s="35">
        <v>4271.04</v>
      </c>
      <c r="F422" s="37" t="s">
        <v>165</v>
      </c>
      <c r="G422" s="37" t="s">
        <v>165</v>
      </c>
      <c r="H422" s="86">
        <v>377</v>
      </c>
      <c r="I422" s="86">
        <v>272</v>
      </c>
      <c r="J422" s="35">
        <v>30.749999999999996</v>
      </c>
      <c r="K422" s="37" t="s">
        <v>165</v>
      </c>
      <c r="L422" s="36" t="s">
        <v>165</v>
      </c>
      <c r="M422" s="35">
        <v>2880.22</v>
      </c>
      <c r="N422" s="37" t="s">
        <v>165</v>
      </c>
      <c r="O422" s="38"/>
    </row>
    <row r="423" spans="1:15" x14ac:dyDescent="0.3">
      <c r="A423" s="3">
        <f t="shared" si="16"/>
        <v>2036</v>
      </c>
      <c r="B423" s="35">
        <v>1831.0449999999998</v>
      </c>
      <c r="C423" s="35">
        <v>116.39845321543309</v>
      </c>
      <c r="D423" s="35">
        <v>1067.76</v>
      </c>
      <c r="E423" s="35">
        <v>4271.04</v>
      </c>
      <c r="F423" s="37" t="s">
        <v>165</v>
      </c>
      <c r="G423" s="37" t="s">
        <v>165</v>
      </c>
      <c r="H423" s="86">
        <v>404</v>
      </c>
      <c r="I423" s="86">
        <v>287</v>
      </c>
      <c r="J423" s="35">
        <v>30.76</v>
      </c>
      <c r="K423" s="37" t="s">
        <v>165</v>
      </c>
      <c r="L423" s="36" t="s">
        <v>165</v>
      </c>
      <c r="M423" s="35">
        <v>3257.93</v>
      </c>
      <c r="N423" s="37" t="s">
        <v>165</v>
      </c>
      <c r="O423" s="38"/>
    </row>
    <row r="424" spans="1:15" x14ac:dyDescent="0.3">
      <c r="A424" s="3">
        <f t="shared" si="16"/>
        <v>2037</v>
      </c>
      <c r="B424" s="35">
        <v>2008.1749999999995</v>
      </c>
      <c r="C424" s="35">
        <v>67.74752039704336</v>
      </c>
      <c r="D424" s="35">
        <v>1067.76</v>
      </c>
      <c r="E424" s="35">
        <v>4271.04</v>
      </c>
      <c r="F424" s="37" t="s">
        <v>165</v>
      </c>
      <c r="G424" s="37" t="s">
        <v>165</v>
      </c>
      <c r="H424" s="86">
        <v>429</v>
      </c>
      <c r="I424" s="86">
        <v>296</v>
      </c>
      <c r="J424" s="35">
        <v>30.76</v>
      </c>
      <c r="K424" s="37" t="s">
        <v>165</v>
      </c>
      <c r="L424" s="36" t="s">
        <v>165</v>
      </c>
      <c r="M424" s="35">
        <v>3874.59</v>
      </c>
      <c r="N424" s="37" t="s">
        <v>165</v>
      </c>
      <c r="O424" s="38"/>
    </row>
    <row r="425" spans="1:15" x14ac:dyDescent="0.3">
      <c r="A425" s="3">
        <f t="shared" si="16"/>
        <v>2038</v>
      </c>
      <c r="B425" s="35">
        <v>2197.5549999999998</v>
      </c>
      <c r="C425" s="35">
        <v>41.471463165077267</v>
      </c>
      <c r="D425" s="35">
        <v>1067.76</v>
      </c>
      <c r="E425" s="35">
        <v>4271.04</v>
      </c>
      <c r="F425" s="37" t="s">
        <v>165</v>
      </c>
      <c r="G425" s="37" t="s">
        <v>165</v>
      </c>
      <c r="H425" s="86">
        <v>452</v>
      </c>
      <c r="I425" s="86">
        <v>303</v>
      </c>
      <c r="J425" s="35">
        <v>30.76</v>
      </c>
      <c r="K425" s="37" t="s">
        <v>165</v>
      </c>
      <c r="L425" s="36" t="s">
        <v>165</v>
      </c>
      <c r="M425" s="35">
        <v>4598.78</v>
      </c>
      <c r="N425" s="37" t="s">
        <v>165</v>
      </c>
      <c r="O425" s="38"/>
    </row>
    <row r="426" spans="1:15" x14ac:dyDescent="0.3">
      <c r="A426" s="3">
        <f t="shared" si="16"/>
        <v>2039</v>
      </c>
      <c r="B426" s="35">
        <v>2345.1349999999993</v>
      </c>
      <c r="C426" s="35">
        <v>16.927020000000002</v>
      </c>
      <c r="D426" s="35">
        <v>1100</v>
      </c>
      <c r="E426" s="35">
        <v>4400</v>
      </c>
      <c r="F426" s="37" t="s">
        <v>165</v>
      </c>
      <c r="G426" s="37" t="s">
        <v>165</v>
      </c>
      <c r="H426" s="86">
        <v>471</v>
      </c>
      <c r="I426" s="86">
        <v>310</v>
      </c>
      <c r="J426" s="35">
        <v>30.76</v>
      </c>
      <c r="K426" s="37" t="s">
        <v>165</v>
      </c>
      <c r="L426" s="36" t="s">
        <v>165</v>
      </c>
      <c r="M426" s="35">
        <v>6003.17</v>
      </c>
      <c r="N426" s="37" t="s">
        <v>165</v>
      </c>
      <c r="O426" s="38"/>
    </row>
    <row r="427" spans="1:15" x14ac:dyDescent="0.3">
      <c r="A427" s="3">
        <f t="shared" si="16"/>
        <v>2040</v>
      </c>
      <c r="B427" s="35">
        <v>2565.1849999999995</v>
      </c>
      <c r="C427" s="35">
        <v>16.927020000000002</v>
      </c>
      <c r="D427" s="35">
        <v>1200.01</v>
      </c>
      <c r="E427" s="35">
        <v>4800.04</v>
      </c>
      <c r="F427" s="37" t="s">
        <v>165</v>
      </c>
      <c r="G427" s="37" t="s">
        <v>165</v>
      </c>
      <c r="H427" s="86">
        <v>487</v>
      </c>
      <c r="I427" s="86">
        <v>306</v>
      </c>
      <c r="J427" s="35">
        <v>30.76</v>
      </c>
      <c r="K427" s="37" t="s">
        <v>165</v>
      </c>
      <c r="L427" s="36" t="s">
        <v>165</v>
      </c>
      <c r="M427" s="35">
        <v>8254.9500000000007</v>
      </c>
      <c r="N427" s="37" t="s">
        <v>165</v>
      </c>
      <c r="O427" s="38"/>
    </row>
    <row r="428" spans="1:15" x14ac:dyDescent="0.3">
      <c r="A428" s="3">
        <f t="shared" si="16"/>
        <v>2041</v>
      </c>
      <c r="B428" s="35">
        <v>2623.8349999999996</v>
      </c>
      <c r="C428" s="35">
        <v>16.927020000000002</v>
      </c>
      <c r="D428" s="35">
        <v>1200.01</v>
      </c>
      <c r="E428" s="35">
        <v>4800.04</v>
      </c>
      <c r="F428" s="37" t="s">
        <v>165</v>
      </c>
      <c r="G428" s="37" t="s">
        <v>165</v>
      </c>
      <c r="H428" s="86">
        <v>503</v>
      </c>
      <c r="I428" s="86">
        <v>314</v>
      </c>
      <c r="J428" s="35">
        <v>30.76</v>
      </c>
      <c r="K428" s="37" t="s">
        <v>165</v>
      </c>
      <c r="L428" s="36" t="s">
        <v>165</v>
      </c>
      <c r="M428" s="35">
        <v>8384.65</v>
      </c>
      <c r="N428" s="37" t="s">
        <v>165</v>
      </c>
      <c r="O428" s="38"/>
    </row>
    <row r="429" spans="1:15" x14ac:dyDescent="0.3">
      <c r="A429" s="3">
        <f t="shared" si="16"/>
        <v>2042</v>
      </c>
      <c r="B429" s="35">
        <v>2674.9849999999997</v>
      </c>
      <c r="C429" s="35">
        <v>16.927020000000002</v>
      </c>
      <c r="D429" s="35">
        <v>1200.01</v>
      </c>
      <c r="E429" s="35">
        <v>4800.04</v>
      </c>
      <c r="F429" s="37" t="s">
        <v>165</v>
      </c>
      <c r="G429" s="37" t="s">
        <v>165</v>
      </c>
      <c r="H429" s="86">
        <v>514</v>
      </c>
      <c r="I429" s="86">
        <v>330</v>
      </c>
      <c r="J429" s="35">
        <v>30.76</v>
      </c>
      <c r="K429" s="37" t="s">
        <v>165</v>
      </c>
      <c r="L429" s="36" t="s">
        <v>165</v>
      </c>
      <c r="M429" s="35">
        <v>8506.6</v>
      </c>
      <c r="N429" s="37" t="s">
        <v>165</v>
      </c>
      <c r="O429" s="38"/>
    </row>
    <row r="430" spans="1:15" customFormat="1" x14ac:dyDescent="0.3">
      <c r="A430" s="3">
        <f t="shared" si="16"/>
        <v>2043</v>
      </c>
      <c r="B430" s="35">
        <v>2759.3249999999998</v>
      </c>
      <c r="C430" s="35">
        <v>16.927020000000002</v>
      </c>
      <c r="D430" s="35">
        <v>1200.01</v>
      </c>
      <c r="E430" s="35">
        <v>4800.04</v>
      </c>
      <c r="F430" s="37" t="s">
        <v>165</v>
      </c>
      <c r="G430" s="37" t="s">
        <v>165</v>
      </c>
      <c r="H430" s="86">
        <v>523</v>
      </c>
      <c r="I430" s="86">
        <v>336</v>
      </c>
      <c r="J430" s="35">
        <v>30.76</v>
      </c>
      <c r="K430" s="37" t="s">
        <v>165</v>
      </c>
      <c r="L430" s="36" t="s">
        <v>165</v>
      </c>
      <c r="M430" s="35">
        <v>8709.3700000000008</v>
      </c>
      <c r="N430" s="37" t="s">
        <v>165</v>
      </c>
      <c r="O430" s="38"/>
    </row>
    <row r="431" spans="1:15" x14ac:dyDescent="0.3">
      <c r="B431" s="47"/>
      <c r="C431" s="47"/>
      <c r="H431" s="82" t="s">
        <v>149</v>
      </c>
      <c r="I431" s="82" t="s">
        <v>149</v>
      </c>
    </row>
    <row r="432" spans="1:15" x14ac:dyDescent="0.3">
      <c r="A432" s="3">
        <f>A407+1</f>
        <v>17</v>
      </c>
      <c r="B432" s="47" t="str">
        <f ca="1">OFFSET(Portfolios!$B$7,A432,0)</f>
        <v>Portfolio17</v>
      </c>
      <c r="C432" s="47" t="str">
        <f ca="1">VLOOKUP(B432,Portfolios!$B$8:$D$47,2,FALSE)</f>
        <v>Unconstrained SoA Plus</v>
      </c>
      <c r="H432" s="82" t="s">
        <v>149</v>
      </c>
      <c r="I432" s="82" t="s">
        <v>149</v>
      </c>
    </row>
    <row r="433" spans="1:15" x14ac:dyDescent="0.3">
      <c r="B433" s="3" t="s">
        <v>152</v>
      </c>
      <c r="C433" s="3" t="s">
        <v>152</v>
      </c>
      <c r="D433" s="3" t="s">
        <v>153</v>
      </c>
      <c r="E433" s="3" t="s">
        <v>154</v>
      </c>
      <c r="F433" s="3" t="s">
        <v>153</v>
      </c>
      <c r="G433" s="3" t="s">
        <v>154</v>
      </c>
      <c r="H433" s="82" t="s">
        <v>149</v>
      </c>
      <c r="I433" s="82" t="s">
        <v>149</v>
      </c>
      <c r="J433" s="42" t="s">
        <v>157</v>
      </c>
      <c r="K433" s="11" t="s">
        <v>158</v>
      </c>
      <c r="L433" s="26"/>
    </row>
    <row r="434" spans="1:15" x14ac:dyDescent="0.3">
      <c r="A434" s="3" t="s">
        <v>160</v>
      </c>
      <c r="B434" s="3" t="s">
        <v>161</v>
      </c>
      <c r="C434" s="3" t="s">
        <v>162</v>
      </c>
      <c r="D434" s="3" t="s">
        <v>161</v>
      </c>
      <c r="E434" s="3" t="s">
        <v>161</v>
      </c>
      <c r="F434" s="3" t="s">
        <v>162</v>
      </c>
      <c r="G434" s="3" t="s">
        <v>162</v>
      </c>
      <c r="H434" s="82" t="s">
        <v>155</v>
      </c>
      <c r="I434" s="82" t="s">
        <v>156</v>
      </c>
      <c r="J434" s="3" t="s">
        <v>161</v>
      </c>
      <c r="K434" s="3" t="s">
        <v>162</v>
      </c>
      <c r="L434" s="3" t="s">
        <v>163</v>
      </c>
      <c r="M434" s="3" t="s">
        <v>174</v>
      </c>
      <c r="N434" s="3" t="s">
        <v>164</v>
      </c>
    </row>
    <row r="435" spans="1:15" x14ac:dyDescent="0.3">
      <c r="A435" s="3">
        <f>A410</f>
        <v>2023</v>
      </c>
      <c r="B435" s="36" t="s">
        <v>165</v>
      </c>
      <c r="C435" s="36">
        <v>85.489954347818653</v>
      </c>
      <c r="D435" s="37" t="s">
        <v>165</v>
      </c>
      <c r="E435" s="37" t="s">
        <v>165</v>
      </c>
      <c r="F435" s="37" t="s">
        <v>165</v>
      </c>
      <c r="G435" s="37" t="s">
        <v>165</v>
      </c>
      <c r="H435" s="84" t="s">
        <v>165</v>
      </c>
      <c r="I435" s="84" t="s">
        <v>165</v>
      </c>
      <c r="J435" s="37" t="s">
        <v>165</v>
      </c>
      <c r="K435" s="37" t="s">
        <v>165</v>
      </c>
      <c r="L435" s="36" t="s">
        <v>165</v>
      </c>
      <c r="M435" s="36" t="s">
        <v>165</v>
      </c>
      <c r="N435" s="37" t="s">
        <v>165</v>
      </c>
      <c r="O435" s="37"/>
    </row>
    <row r="436" spans="1:15" x14ac:dyDescent="0.3">
      <c r="A436" s="3">
        <f>A435+1</f>
        <v>2024</v>
      </c>
      <c r="B436" s="35">
        <v>138.6</v>
      </c>
      <c r="C436" s="35">
        <v>112.46754069217755</v>
      </c>
      <c r="D436" s="35">
        <v>0</v>
      </c>
      <c r="E436" s="36">
        <v>0</v>
      </c>
      <c r="F436" s="37" t="s">
        <v>165</v>
      </c>
      <c r="G436" s="37" t="s">
        <v>165</v>
      </c>
      <c r="H436" s="85">
        <v>30</v>
      </c>
      <c r="I436" s="85">
        <v>133</v>
      </c>
      <c r="J436" s="35">
        <v>0</v>
      </c>
      <c r="K436" s="37" t="s">
        <v>165</v>
      </c>
      <c r="L436" s="36" t="s">
        <v>165</v>
      </c>
      <c r="M436" s="35">
        <v>0</v>
      </c>
      <c r="N436" s="37" t="s">
        <v>165</v>
      </c>
      <c r="O436" s="38"/>
    </row>
    <row r="437" spans="1:15" x14ac:dyDescent="0.3">
      <c r="A437" s="3">
        <f t="shared" ref="A437:A455" si="17">A436+1</f>
        <v>2025</v>
      </c>
      <c r="B437" s="35">
        <v>250.20499999999998</v>
      </c>
      <c r="C437" s="35">
        <v>113.20977148356157</v>
      </c>
      <c r="D437" s="35">
        <v>400</v>
      </c>
      <c r="E437" s="36">
        <v>1600</v>
      </c>
      <c r="F437" s="37" t="s">
        <v>165</v>
      </c>
      <c r="G437" s="37" t="s">
        <v>165</v>
      </c>
      <c r="H437" s="85">
        <v>60</v>
      </c>
      <c r="I437" s="85">
        <v>162</v>
      </c>
      <c r="J437" s="35">
        <v>0</v>
      </c>
      <c r="K437" s="37" t="s">
        <v>165</v>
      </c>
      <c r="L437" s="36" t="s">
        <v>165</v>
      </c>
      <c r="M437" s="35">
        <v>0</v>
      </c>
      <c r="N437" s="37" t="s">
        <v>165</v>
      </c>
      <c r="O437" s="38"/>
    </row>
    <row r="438" spans="1:15" x14ac:dyDescent="0.3">
      <c r="A438" s="3">
        <f t="shared" si="17"/>
        <v>2026</v>
      </c>
      <c r="B438" s="35">
        <v>554.21</v>
      </c>
      <c r="C438" s="35">
        <v>114.47310072614376</v>
      </c>
      <c r="D438" s="35">
        <v>574.26</v>
      </c>
      <c r="E438" s="35">
        <v>2297.04</v>
      </c>
      <c r="F438" s="37" t="s">
        <v>165</v>
      </c>
      <c r="G438" s="37" t="s">
        <v>165</v>
      </c>
      <c r="H438" s="86">
        <v>90</v>
      </c>
      <c r="I438" s="86">
        <v>183</v>
      </c>
      <c r="J438" s="35">
        <v>12.54</v>
      </c>
      <c r="K438" s="37" t="s">
        <v>165</v>
      </c>
      <c r="L438" s="36" t="s">
        <v>165</v>
      </c>
      <c r="M438" s="35">
        <v>0</v>
      </c>
      <c r="N438" s="37" t="s">
        <v>165</v>
      </c>
      <c r="O438" s="38"/>
    </row>
    <row r="439" spans="1:15" x14ac:dyDescent="0.3">
      <c r="A439" s="3">
        <f t="shared" si="17"/>
        <v>2027</v>
      </c>
      <c r="B439" s="35">
        <v>613.91999999999996</v>
      </c>
      <c r="C439" s="35">
        <v>115.73906072251305</v>
      </c>
      <c r="D439" s="35">
        <v>574.26</v>
      </c>
      <c r="E439" s="35">
        <v>2297.04</v>
      </c>
      <c r="F439" s="37" t="s">
        <v>165</v>
      </c>
      <c r="G439" s="37" t="s">
        <v>165</v>
      </c>
      <c r="H439" s="86">
        <v>120</v>
      </c>
      <c r="I439" s="86">
        <v>199</v>
      </c>
      <c r="J439" s="35">
        <v>16.000000000000004</v>
      </c>
      <c r="K439" s="37" t="s">
        <v>165</v>
      </c>
      <c r="L439" s="36" t="s">
        <v>165</v>
      </c>
      <c r="M439" s="35">
        <v>137.38</v>
      </c>
      <c r="N439" s="37" t="s">
        <v>165</v>
      </c>
      <c r="O439" s="38"/>
    </row>
    <row r="440" spans="1:15" x14ac:dyDescent="0.3">
      <c r="A440" s="3">
        <f t="shared" si="17"/>
        <v>2028</v>
      </c>
      <c r="B440" s="35">
        <v>779.56</v>
      </c>
      <c r="C440" s="35">
        <v>116.88938767031144</v>
      </c>
      <c r="D440" s="35">
        <v>574.26</v>
      </c>
      <c r="E440" s="35">
        <v>2297.04</v>
      </c>
      <c r="F440" s="37" t="s">
        <v>165</v>
      </c>
      <c r="G440" s="37" t="s">
        <v>165</v>
      </c>
      <c r="H440" s="86">
        <v>150</v>
      </c>
      <c r="I440" s="86">
        <v>211</v>
      </c>
      <c r="J440" s="35">
        <v>21.560000000000002</v>
      </c>
      <c r="K440" s="37" t="s">
        <v>165</v>
      </c>
      <c r="L440" s="36" t="s">
        <v>165</v>
      </c>
      <c r="M440" s="35">
        <v>276.74</v>
      </c>
      <c r="N440" s="37" t="s">
        <v>165</v>
      </c>
      <c r="O440" s="38"/>
    </row>
    <row r="441" spans="1:15" x14ac:dyDescent="0.3">
      <c r="A441" s="3">
        <f t="shared" si="17"/>
        <v>2029</v>
      </c>
      <c r="B441" s="35">
        <v>983.09</v>
      </c>
      <c r="C441" s="35">
        <v>118.27882042730599</v>
      </c>
      <c r="D441" s="35">
        <v>574.26</v>
      </c>
      <c r="E441" s="35">
        <v>2297.04</v>
      </c>
      <c r="F441" s="37" t="s">
        <v>165</v>
      </c>
      <c r="G441" s="37" t="s">
        <v>165</v>
      </c>
      <c r="H441" s="86">
        <v>183</v>
      </c>
      <c r="I441" s="86">
        <v>218</v>
      </c>
      <c r="J441" s="35">
        <v>26.749999999999996</v>
      </c>
      <c r="K441" s="37" t="s">
        <v>165</v>
      </c>
      <c r="L441" s="36" t="s">
        <v>165</v>
      </c>
      <c r="M441" s="35">
        <v>733.76</v>
      </c>
      <c r="N441" s="37" t="s">
        <v>165</v>
      </c>
      <c r="O441" s="38"/>
    </row>
    <row r="442" spans="1:15" x14ac:dyDescent="0.3">
      <c r="A442" s="3">
        <f t="shared" si="17"/>
        <v>2030</v>
      </c>
      <c r="B442" s="35">
        <v>1167.43</v>
      </c>
      <c r="C442" s="35">
        <v>119.55259402516945</v>
      </c>
      <c r="D442" s="35">
        <v>799.97</v>
      </c>
      <c r="E442" s="35">
        <v>3199.88</v>
      </c>
      <c r="F442" s="37" t="s">
        <v>165</v>
      </c>
      <c r="G442" s="37" t="s">
        <v>165</v>
      </c>
      <c r="H442" s="86">
        <v>216</v>
      </c>
      <c r="I442" s="86">
        <v>228</v>
      </c>
      <c r="J442" s="35">
        <v>30.749999999999996</v>
      </c>
      <c r="K442" s="37" t="s">
        <v>165</v>
      </c>
      <c r="L442" s="36" t="s">
        <v>165</v>
      </c>
      <c r="M442" s="35">
        <v>1144.04</v>
      </c>
      <c r="N442" s="37" t="s">
        <v>165</v>
      </c>
      <c r="O442" s="38"/>
    </row>
    <row r="443" spans="1:15" x14ac:dyDescent="0.3">
      <c r="A443" s="3">
        <f t="shared" si="17"/>
        <v>2031</v>
      </c>
      <c r="B443" s="35">
        <v>1323.8049999999998</v>
      </c>
      <c r="C443" s="35">
        <v>119.0394661550436</v>
      </c>
      <c r="D443" s="35">
        <v>799.97</v>
      </c>
      <c r="E443" s="35">
        <v>3199.88</v>
      </c>
      <c r="F443" s="37" t="s">
        <v>165</v>
      </c>
      <c r="G443" s="37" t="s">
        <v>165</v>
      </c>
      <c r="H443" s="86">
        <v>251</v>
      </c>
      <c r="I443" s="86">
        <v>242</v>
      </c>
      <c r="J443" s="35">
        <v>30.749999999999996</v>
      </c>
      <c r="K443" s="37" t="s">
        <v>165</v>
      </c>
      <c r="L443" s="36" t="s">
        <v>165</v>
      </c>
      <c r="M443" s="35">
        <v>1821.31</v>
      </c>
      <c r="N443" s="37" t="s">
        <v>165</v>
      </c>
      <c r="O443" s="38"/>
    </row>
    <row r="444" spans="1:15" x14ac:dyDescent="0.3">
      <c r="A444" s="3">
        <f t="shared" si="17"/>
        <v>2032</v>
      </c>
      <c r="B444" s="35">
        <v>1434.175</v>
      </c>
      <c r="C444" s="35">
        <v>118.41300061010524</v>
      </c>
      <c r="D444" s="35">
        <v>799.97</v>
      </c>
      <c r="E444" s="35">
        <v>3199.88</v>
      </c>
      <c r="F444" s="37" t="s">
        <v>165</v>
      </c>
      <c r="G444" s="37" t="s">
        <v>165</v>
      </c>
      <c r="H444" s="86">
        <v>285</v>
      </c>
      <c r="I444" s="86">
        <v>252</v>
      </c>
      <c r="J444" s="35">
        <v>30.749999999999996</v>
      </c>
      <c r="K444" s="37" t="s">
        <v>165</v>
      </c>
      <c r="L444" s="36" t="s">
        <v>165</v>
      </c>
      <c r="M444" s="35">
        <v>2079.7600000000002</v>
      </c>
      <c r="N444" s="37" t="s">
        <v>165</v>
      </c>
      <c r="O444" s="38"/>
    </row>
    <row r="445" spans="1:15" x14ac:dyDescent="0.3">
      <c r="A445" s="3">
        <f t="shared" si="17"/>
        <v>2033</v>
      </c>
      <c r="B445" s="35">
        <v>1504.9449999999997</v>
      </c>
      <c r="C445" s="35">
        <v>118.02089450464705</v>
      </c>
      <c r="D445" s="35">
        <v>899.98</v>
      </c>
      <c r="E445" s="35">
        <v>3599.92</v>
      </c>
      <c r="F445" s="37" t="s">
        <v>165</v>
      </c>
      <c r="G445" s="37" t="s">
        <v>165</v>
      </c>
      <c r="H445" s="86">
        <v>317</v>
      </c>
      <c r="I445" s="86">
        <v>261</v>
      </c>
      <c r="J445" s="35">
        <v>30.749999999999996</v>
      </c>
      <c r="K445" s="37" t="s">
        <v>165</v>
      </c>
      <c r="L445" s="36" t="s">
        <v>165</v>
      </c>
      <c r="M445" s="35">
        <v>2300</v>
      </c>
      <c r="N445" s="37" t="s">
        <v>165</v>
      </c>
      <c r="O445" s="38"/>
    </row>
    <row r="446" spans="1:15" x14ac:dyDescent="0.3">
      <c r="A446" s="3">
        <f t="shared" si="17"/>
        <v>2034</v>
      </c>
      <c r="B446" s="35">
        <v>1653.7049999999999</v>
      </c>
      <c r="C446" s="35">
        <v>117.51542513212381</v>
      </c>
      <c r="D446" s="35">
        <v>999.99</v>
      </c>
      <c r="E446" s="35">
        <v>3999.96</v>
      </c>
      <c r="F446" s="37" t="s">
        <v>165</v>
      </c>
      <c r="G446" s="37" t="s">
        <v>165</v>
      </c>
      <c r="H446" s="86">
        <v>348</v>
      </c>
      <c r="I446" s="86">
        <v>270</v>
      </c>
      <c r="J446" s="35">
        <v>30.749999999999996</v>
      </c>
      <c r="K446" s="37" t="s">
        <v>165</v>
      </c>
      <c r="L446" s="36" t="s">
        <v>165</v>
      </c>
      <c r="M446" s="35">
        <v>2611.81</v>
      </c>
      <c r="N446" s="37" t="s">
        <v>165</v>
      </c>
      <c r="O446" s="38"/>
    </row>
    <row r="447" spans="1:15" x14ac:dyDescent="0.3">
      <c r="A447" s="3">
        <f t="shared" si="17"/>
        <v>2035</v>
      </c>
      <c r="B447" s="35">
        <v>1727.6549999999997</v>
      </c>
      <c r="C447" s="35">
        <v>117.01248310646319</v>
      </c>
      <c r="D447" s="35">
        <v>999.99</v>
      </c>
      <c r="E447" s="35">
        <v>3999.96</v>
      </c>
      <c r="F447" s="37" t="s">
        <v>165</v>
      </c>
      <c r="G447" s="37" t="s">
        <v>165</v>
      </c>
      <c r="H447" s="86">
        <v>377</v>
      </c>
      <c r="I447" s="86">
        <v>272</v>
      </c>
      <c r="J447" s="35">
        <v>30.749999999999996</v>
      </c>
      <c r="K447" s="37" t="s">
        <v>165</v>
      </c>
      <c r="L447" s="36" t="s">
        <v>165</v>
      </c>
      <c r="M447" s="35">
        <v>2884.57</v>
      </c>
      <c r="N447" s="37" t="s">
        <v>165</v>
      </c>
      <c r="O447" s="38"/>
    </row>
    <row r="448" spans="1:15" x14ac:dyDescent="0.3">
      <c r="A448" s="3">
        <f t="shared" si="17"/>
        <v>2036</v>
      </c>
      <c r="B448" s="35">
        <v>1832.5049999999999</v>
      </c>
      <c r="C448" s="35">
        <v>116.39845321543309</v>
      </c>
      <c r="D448" s="35">
        <v>999.99</v>
      </c>
      <c r="E448" s="35">
        <v>3999.96</v>
      </c>
      <c r="F448" s="37" t="s">
        <v>165</v>
      </c>
      <c r="G448" s="37" t="s">
        <v>165</v>
      </c>
      <c r="H448" s="86">
        <v>404</v>
      </c>
      <c r="I448" s="86">
        <v>287</v>
      </c>
      <c r="J448" s="35">
        <v>30.76</v>
      </c>
      <c r="K448" s="37" t="s">
        <v>165</v>
      </c>
      <c r="L448" s="36" t="s">
        <v>165</v>
      </c>
      <c r="M448" s="35">
        <v>3259.72</v>
      </c>
      <c r="N448" s="37" t="s">
        <v>165</v>
      </c>
      <c r="O448" s="38"/>
    </row>
    <row r="449" spans="1:15" x14ac:dyDescent="0.3">
      <c r="A449" s="3">
        <f t="shared" si="17"/>
        <v>2037</v>
      </c>
      <c r="B449" s="35">
        <v>2007.2349999999997</v>
      </c>
      <c r="C449" s="35">
        <v>67.74752039704336</v>
      </c>
      <c r="D449" s="35">
        <v>999.99</v>
      </c>
      <c r="E449" s="35">
        <v>3999.96</v>
      </c>
      <c r="F449" s="37" t="s">
        <v>165</v>
      </c>
      <c r="G449" s="37" t="s">
        <v>165</v>
      </c>
      <c r="H449" s="86">
        <v>429</v>
      </c>
      <c r="I449" s="86">
        <v>296</v>
      </c>
      <c r="J449" s="35">
        <v>30.76</v>
      </c>
      <c r="K449" s="37" t="s">
        <v>165</v>
      </c>
      <c r="L449" s="36" t="s">
        <v>165</v>
      </c>
      <c r="M449" s="35">
        <v>3679.85</v>
      </c>
      <c r="N449" s="37" t="s">
        <v>165</v>
      </c>
      <c r="O449" s="38"/>
    </row>
    <row r="450" spans="1:15" x14ac:dyDescent="0.3">
      <c r="A450" s="3">
        <f t="shared" si="17"/>
        <v>2038</v>
      </c>
      <c r="B450" s="35">
        <v>2196.5650000000001</v>
      </c>
      <c r="C450" s="35">
        <v>41.471463165077267</v>
      </c>
      <c r="D450" s="35">
        <v>999.99</v>
      </c>
      <c r="E450" s="35">
        <v>3999.96</v>
      </c>
      <c r="F450" s="37" t="s">
        <v>165</v>
      </c>
      <c r="G450" s="37" t="s">
        <v>165</v>
      </c>
      <c r="H450" s="86">
        <v>452</v>
      </c>
      <c r="I450" s="86">
        <v>303</v>
      </c>
      <c r="J450" s="35">
        <v>30.76</v>
      </c>
      <c r="K450" s="37" t="s">
        <v>165</v>
      </c>
      <c r="L450" s="36" t="s">
        <v>165</v>
      </c>
      <c r="M450" s="35">
        <v>4916.17</v>
      </c>
      <c r="N450" s="37" t="s">
        <v>165</v>
      </c>
      <c r="O450" s="38"/>
    </row>
    <row r="451" spans="1:15" x14ac:dyDescent="0.3">
      <c r="A451" s="3">
        <f t="shared" si="17"/>
        <v>2039</v>
      </c>
      <c r="B451" s="35">
        <v>2345.125</v>
      </c>
      <c r="C451" s="35">
        <v>16.927020000000002</v>
      </c>
      <c r="D451" s="35">
        <v>1100</v>
      </c>
      <c r="E451" s="35">
        <v>4400</v>
      </c>
      <c r="F451" s="37" t="s">
        <v>165</v>
      </c>
      <c r="G451" s="37" t="s">
        <v>165</v>
      </c>
      <c r="H451" s="86">
        <v>471</v>
      </c>
      <c r="I451" s="86">
        <v>310</v>
      </c>
      <c r="J451" s="35">
        <v>30.76</v>
      </c>
      <c r="K451" s="37" t="s">
        <v>165</v>
      </c>
      <c r="L451" s="36" t="s">
        <v>165</v>
      </c>
      <c r="M451" s="35">
        <v>6088.95</v>
      </c>
      <c r="N451" s="37" t="s">
        <v>165</v>
      </c>
      <c r="O451" s="38"/>
    </row>
    <row r="452" spans="1:15" x14ac:dyDescent="0.3">
      <c r="A452" s="3">
        <f t="shared" si="17"/>
        <v>2040</v>
      </c>
      <c r="B452" s="35">
        <v>2565.1949999999997</v>
      </c>
      <c r="C452" s="35">
        <v>16.927020000000002</v>
      </c>
      <c r="D452" s="35">
        <v>1200.01</v>
      </c>
      <c r="E452" s="35">
        <v>4800.04</v>
      </c>
      <c r="F452" s="37" t="s">
        <v>165</v>
      </c>
      <c r="G452" s="37" t="s">
        <v>165</v>
      </c>
      <c r="H452" s="86">
        <v>487</v>
      </c>
      <c r="I452" s="86">
        <v>306</v>
      </c>
      <c r="J452" s="35">
        <v>30.76</v>
      </c>
      <c r="K452" s="37" t="s">
        <v>165</v>
      </c>
      <c r="L452" s="36" t="s">
        <v>165</v>
      </c>
      <c r="M452" s="35">
        <v>7880.88</v>
      </c>
      <c r="N452" s="37" t="s">
        <v>165</v>
      </c>
      <c r="O452" s="38"/>
    </row>
    <row r="453" spans="1:15" x14ac:dyDescent="0.3">
      <c r="A453" s="3">
        <f t="shared" si="17"/>
        <v>2041</v>
      </c>
      <c r="B453" s="35">
        <v>2624.9249999999997</v>
      </c>
      <c r="C453" s="35">
        <v>16.927020000000002</v>
      </c>
      <c r="D453" s="35">
        <v>1200.01</v>
      </c>
      <c r="E453" s="35">
        <v>4800.04</v>
      </c>
      <c r="F453" s="37" t="s">
        <v>165</v>
      </c>
      <c r="G453" s="37" t="s">
        <v>165</v>
      </c>
      <c r="H453" s="86">
        <v>503</v>
      </c>
      <c r="I453" s="86">
        <v>314</v>
      </c>
      <c r="J453" s="35">
        <v>30.76</v>
      </c>
      <c r="K453" s="37" t="s">
        <v>165</v>
      </c>
      <c r="L453" s="36" t="s">
        <v>165</v>
      </c>
      <c r="M453" s="35">
        <v>8013.55</v>
      </c>
      <c r="N453" s="37" t="s">
        <v>165</v>
      </c>
      <c r="O453" s="38"/>
    </row>
    <row r="454" spans="1:15" x14ac:dyDescent="0.3">
      <c r="A454" s="3">
        <f t="shared" si="17"/>
        <v>2042</v>
      </c>
      <c r="B454" s="35">
        <v>2674.1750000000002</v>
      </c>
      <c r="C454" s="35">
        <v>16.927020000000002</v>
      </c>
      <c r="D454" s="35">
        <v>1200.01</v>
      </c>
      <c r="E454" s="35">
        <v>4800.04</v>
      </c>
      <c r="F454" s="37" t="s">
        <v>165</v>
      </c>
      <c r="G454" s="37" t="s">
        <v>165</v>
      </c>
      <c r="H454" s="86">
        <v>514</v>
      </c>
      <c r="I454" s="86">
        <v>330</v>
      </c>
      <c r="J454" s="35">
        <v>30.76</v>
      </c>
      <c r="K454" s="37" t="s">
        <v>165</v>
      </c>
      <c r="L454" s="36" t="s">
        <v>165</v>
      </c>
      <c r="M454" s="35">
        <v>8130.88</v>
      </c>
      <c r="N454" s="37" t="s">
        <v>165</v>
      </c>
      <c r="O454" s="38"/>
    </row>
    <row r="455" spans="1:15" customFormat="1" x14ac:dyDescent="0.3">
      <c r="A455" s="3">
        <f t="shared" si="17"/>
        <v>2043</v>
      </c>
      <c r="B455" s="35">
        <v>2759.335</v>
      </c>
      <c r="C455" s="35">
        <v>16.927020000000002</v>
      </c>
      <c r="D455" s="35">
        <v>1200.01</v>
      </c>
      <c r="E455" s="35">
        <v>4800.04</v>
      </c>
      <c r="F455" s="37" t="s">
        <v>165</v>
      </c>
      <c r="G455" s="37" t="s">
        <v>165</v>
      </c>
      <c r="H455" s="86">
        <v>523</v>
      </c>
      <c r="I455" s="86">
        <v>336</v>
      </c>
      <c r="J455" s="35">
        <v>30.76</v>
      </c>
      <c r="K455" s="37" t="s">
        <v>165</v>
      </c>
      <c r="L455" s="36" t="s">
        <v>165</v>
      </c>
      <c r="M455" s="35">
        <v>8335.44</v>
      </c>
      <c r="N455" s="37" t="s">
        <v>165</v>
      </c>
      <c r="O455" s="38"/>
    </row>
    <row r="456" spans="1:15" x14ac:dyDescent="0.3">
      <c r="B456" s="47"/>
      <c r="C456" s="47"/>
      <c r="H456" s="82" t="s">
        <v>149</v>
      </c>
      <c r="I456" s="82" t="s">
        <v>149</v>
      </c>
    </row>
    <row r="457" spans="1:15" x14ac:dyDescent="0.3">
      <c r="A457" s="3">
        <f>A432+1</f>
        <v>18</v>
      </c>
      <c r="B457" s="47" t="str">
        <f ca="1">OFFSET(Portfolios!$B$7,A457,0)</f>
        <v>Portfolio18</v>
      </c>
      <c r="C457" s="47" t="str">
        <f ca="1">VLOOKUP(B457,Portfolios!$B$8:$D$47,2,FALSE)</f>
        <v>SoA in 2027</v>
      </c>
      <c r="H457" s="82" t="s">
        <v>149</v>
      </c>
      <c r="I457" s="82" t="s">
        <v>149</v>
      </c>
    </row>
    <row r="458" spans="1:15" x14ac:dyDescent="0.3">
      <c r="B458" s="3" t="s">
        <v>152</v>
      </c>
      <c r="C458" s="3" t="s">
        <v>152</v>
      </c>
      <c r="D458" s="3" t="s">
        <v>153</v>
      </c>
      <c r="E458" s="3" t="s">
        <v>154</v>
      </c>
      <c r="F458" s="3" t="s">
        <v>153</v>
      </c>
      <c r="G458" s="3" t="s">
        <v>154</v>
      </c>
      <c r="H458" s="82" t="s">
        <v>149</v>
      </c>
      <c r="I458" s="82" t="s">
        <v>149</v>
      </c>
      <c r="J458" s="42" t="s">
        <v>157</v>
      </c>
      <c r="K458" s="11" t="s">
        <v>158</v>
      </c>
      <c r="L458" s="26"/>
    </row>
    <row r="459" spans="1:15" x14ac:dyDescent="0.3">
      <c r="A459" s="3" t="s">
        <v>160</v>
      </c>
      <c r="B459" s="3" t="s">
        <v>161</v>
      </c>
      <c r="C459" s="3" t="s">
        <v>162</v>
      </c>
      <c r="D459" s="3" t="s">
        <v>161</v>
      </c>
      <c r="E459" s="3" t="s">
        <v>161</v>
      </c>
      <c r="F459" s="3" t="s">
        <v>162</v>
      </c>
      <c r="G459" s="3" t="s">
        <v>162</v>
      </c>
      <c r="H459" s="82" t="s">
        <v>155</v>
      </c>
      <c r="I459" s="82" t="s">
        <v>156</v>
      </c>
      <c r="J459" s="3" t="s">
        <v>161</v>
      </c>
      <c r="K459" s="3" t="s">
        <v>162</v>
      </c>
      <c r="L459" s="3" t="s">
        <v>163</v>
      </c>
      <c r="M459" s="3" t="s">
        <v>174</v>
      </c>
      <c r="N459" s="3" t="s">
        <v>164</v>
      </c>
    </row>
    <row r="460" spans="1:15" x14ac:dyDescent="0.3">
      <c r="A460" s="3">
        <f>A435</f>
        <v>2023</v>
      </c>
      <c r="B460" s="36" t="s">
        <v>165</v>
      </c>
      <c r="C460" s="36">
        <v>85.489954347818653</v>
      </c>
      <c r="D460" s="37" t="s">
        <v>165</v>
      </c>
      <c r="E460" s="37" t="s">
        <v>165</v>
      </c>
      <c r="F460" s="37" t="s">
        <v>165</v>
      </c>
      <c r="G460" s="37" t="s">
        <v>165</v>
      </c>
      <c r="H460" s="84" t="s">
        <v>165</v>
      </c>
      <c r="I460" s="84" t="s">
        <v>165</v>
      </c>
      <c r="J460" s="37" t="s">
        <v>165</v>
      </c>
      <c r="K460" s="37" t="s">
        <v>165</v>
      </c>
      <c r="L460" s="36" t="s">
        <v>165</v>
      </c>
      <c r="M460" s="36" t="s">
        <v>165</v>
      </c>
      <c r="N460" s="37" t="s">
        <v>165</v>
      </c>
      <c r="O460" s="37"/>
    </row>
    <row r="461" spans="1:15" x14ac:dyDescent="0.3">
      <c r="A461" s="3">
        <f>A460+1</f>
        <v>2024</v>
      </c>
      <c r="B461" s="35">
        <v>138.6</v>
      </c>
      <c r="C461" s="35">
        <v>112.46754069217755</v>
      </c>
      <c r="D461" s="35">
        <v>0</v>
      </c>
      <c r="E461" s="36">
        <v>0</v>
      </c>
      <c r="F461" s="37" t="s">
        <v>165</v>
      </c>
      <c r="G461" s="37" t="s">
        <v>165</v>
      </c>
      <c r="H461" s="85">
        <v>30</v>
      </c>
      <c r="I461" s="85">
        <v>133</v>
      </c>
      <c r="J461" s="35">
        <v>0</v>
      </c>
      <c r="K461" s="37" t="s">
        <v>165</v>
      </c>
      <c r="L461" s="36" t="s">
        <v>165</v>
      </c>
      <c r="M461" s="35">
        <v>0</v>
      </c>
      <c r="N461" s="37" t="s">
        <v>165</v>
      </c>
      <c r="O461" s="38"/>
    </row>
    <row r="462" spans="1:15" x14ac:dyDescent="0.3">
      <c r="A462" s="3">
        <f t="shared" ref="A462:A480" si="18">A461+1</f>
        <v>2025</v>
      </c>
      <c r="B462" s="35">
        <v>250.21499999999997</v>
      </c>
      <c r="C462" s="35">
        <v>113.20977148356157</v>
      </c>
      <c r="D462" s="35">
        <v>400</v>
      </c>
      <c r="E462" s="36">
        <v>1600</v>
      </c>
      <c r="F462" s="37" t="s">
        <v>165</v>
      </c>
      <c r="G462" s="37" t="s">
        <v>165</v>
      </c>
      <c r="H462" s="85">
        <v>60</v>
      </c>
      <c r="I462" s="85">
        <v>162</v>
      </c>
      <c r="J462" s="35">
        <v>0</v>
      </c>
      <c r="K462" s="37" t="s">
        <v>165</v>
      </c>
      <c r="L462" s="36" t="s">
        <v>165</v>
      </c>
      <c r="M462" s="35">
        <v>0</v>
      </c>
      <c r="N462" s="37" t="s">
        <v>165</v>
      </c>
      <c r="O462" s="38"/>
    </row>
    <row r="463" spans="1:15" x14ac:dyDescent="0.3">
      <c r="A463" s="3">
        <f t="shared" si="18"/>
        <v>2026</v>
      </c>
      <c r="B463" s="35">
        <v>639.83000000000004</v>
      </c>
      <c r="C463" s="35">
        <v>114.47310072614376</v>
      </c>
      <c r="D463" s="35">
        <v>537.61</v>
      </c>
      <c r="E463" s="35">
        <v>2150.44</v>
      </c>
      <c r="F463" s="37" t="s">
        <v>165</v>
      </c>
      <c r="G463" s="37" t="s">
        <v>165</v>
      </c>
      <c r="H463" s="86">
        <v>90</v>
      </c>
      <c r="I463" s="86">
        <v>183</v>
      </c>
      <c r="J463" s="35">
        <v>12.549999999999999</v>
      </c>
      <c r="K463" s="37" t="s">
        <v>165</v>
      </c>
      <c r="L463" s="36" t="s">
        <v>165</v>
      </c>
      <c r="M463" s="35">
        <v>0</v>
      </c>
      <c r="N463" s="37" t="s">
        <v>165</v>
      </c>
      <c r="O463" s="38"/>
    </row>
    <row r="464" spans="1:15" x14ac:dyDescent="0.3">
      <c r="A464" s="3">
        <f t="shared" si="18"/>
        <v>2027</v>
      </c>
      <c r="B464" s="35">
        <v>813.31</v>
      </c>
      <c r="C464" s="35">
        <v>115.73906072251305</v>
      </c>
      <c r="D464" s="35">
        <v>537.61</v>
      </c>
      <c r="E464" s="35">
        <v>2150.44</v>
      </c>
      <c r="F464" s="37" t="s">
        <v>165</v>
      </c>
      <c r="G464" s="37" t="s">
        <v>165</v>
      </c>
      <c r="H464" s="86">
        <v>120</v>
      </c>
      <c r="I464" s="86">
        <v>199</v>
      </c>
      <c r="J464" s="35">
        <v>16.010000000000002</v>
      </c>
      <c r="K464" s="37" t="s">
        <v>165</v>
      </c>
      <c r="L464" s="36" t="s">
        <v>165</v>
      </c>
      <c r="M464" s="35">
        <v>400.01</v>
      </c>
      <c r="N464" s="37" t="s">
        <v>165</v>
      </c>
      <c r="O464" s="38"/>
    </row>
    <row r="465" spans="1:15" x14ac:dyDescent="0.3">
      <c r="A465" s="3">
        <f t="shared" si="18"/>
        <v>2028</v>
      </c>
      <c r="B465" s="35">
        <v>812.75</v>
      </c>
      <c r="C465" s="35">
        <v>116.88938767031144</v>
      </c>
      <c r="D465" s="35">
        <v>537.61</v>
      </c>
      <c r="E465" s="35">
        <v>2150.44</v>
      </c>
      <c r="F465" s="37" t="s">
        <v>165</v>
      </c>
      <c r="G465" s="37" t="s">
        <v>165</v>
      </c>
      <c r="H465" s="86">
        <v>150</v>
      </c>
      <c r="I465" s="86">
        <v>211</v>
      </c>
      <c r="J465" s="35">
        <v>21.57</v>
      </c>
      <c r="K465" s="37" t="s">
        <v>165</v>
      </c>
      <c r="L465" s="36" t="s">
        <v>165</v>
      </c>
      <c r="M465" s="35">
        <v>400.01</v>
      </c>
      <c r="N465" s="37" t="s">
        <v>165</v>
      </c>
      <c r="O465" s="38"/>
    </row>
    <row r="466" spans="1:15" x14ac:dyDescent="0.3">
      <c r="A466" s="3">
        <f t="shared" si="18"/>
        <v>2029</v>
      </c>
      <c r="B466" s="35">
        <v>982.43</v>
      </c>
      <c r="C466" s="35">
        <v>118.27882042730599</v>
      </c>
      <c r="D466" s="35">
        <v>537.61</v>
      </c>
      <c r="E466" s="35">
        <v>2150.44</v>
      </c>
      <c r="F466" s="37" t="s">
        <v>165</v>
      </c>
      <c r="G466" s="37" t="s">
        <v>165</v>
      </c>
      <c r="H466" s="86">
        <v>183</v>
      </c>
      <c r="I466" s="86">
        <v>218</v>
      </c>
      <c r="J466" s="35">
        <v>26.769999999999996</v>
      </c>
      <c r="K466" s="37" t="s">
        <v>165</v>
      </c>
      <c r="L466" s="36" t="s">
        <v>165</v>
      </c>
      <c r="M466" s="35">
        <v>400.01</v>
      </c>
      <c r="N466" s="37" t="s">
        <v>165</v>
      </c>
      <c r="O466" s="38"/>
    </row>
    <row r="467" spans="1:15" x14ac:dyDescent="0.3">
      <c r="A467" s="3">
        <f t="shared" si="18"/>
        <v>2030</v>
      </c>
      <c r="B467" s="35">
        <v>1132.98</v>
      </c>
      <c r="C467" s="35">
        <v>119.55259402516945</v>
      </c>
      <c r="D467" s="35">
        <v>999.99</v>
      </c>
      <c r="E467" s="35">
        <v>3999.96</v>
      </c>
      <c r="F467" s="37" t="s">
        <v>165</v>
      </c>
      <c r="G467" s="37" t="s">
        <v>165</v>
      </c>
      <c r="H467" s="86">
        <v>216</v>
      </c>
      <c r="I467" s="86">
        <v>228</v>
      </c>
      <c r="J467" s="35">
        <v>30.8</v>
      </c>
      <c r="K467" s="37" t="s">
        <v>165</v>
      </c>
      <c r="L467" s="36" t="s">
        <v>165</v>
      </c>
      <c r="M467" s="35">
        <v>400.01</v>
      </c>
      <c r="N467" s="37" t="s">
        <v>165</v>
      </c>
      <c r="O467" s="38"/>
    </row>
    <row r="468" spans="1:15" x14ac:dyDescent="0.3">
      <c r="A468" s="3">
        <f t="shared" si="18"/>
        <v>2031</v>
      </c>
      <c r="B468" s="35">
        <v>1226.2749999999999</v>
      </c>
      <c r="C468" s="35">
        <v>119.0394661550436</v>
      </c>
      <c r="D468" s="35">
        <v>999.99</v>
      </c>
      <c r="E468" s="35">
        <v>3999.96</v>
      </c>
      <c r="F468" s="37" t="s">
        <v>165</v>
      </c>
      <c r="G468" s="37" t="s">
        <v>165</v>
      </c>
      <c r="H468" s="86">
        <v>251</v>
      </c>
      <c r="I468" s="86">
        <v>242</v>
      </c>
      <c r="J468" s="35">
        <v>30.8</v>
      </c>
      <c r="K468" s="37" t="s">
        <v>165</v>
      </c>
      <c r="L468" s="36" t="s">
        <v>165</v>
      </c>
      <c r="M468" s="35">
        <v>400.01</v>
      </c>
      <c r="N468" s="37" t="s">
        <v>165</v>
      </c>
      <c r="O468" s="38"/>
    </row>
    <row r="469" spans="1:15" x14ac:dyDescent="0.3">
      <c r="A469" s="3">
        <f t="shared" si="18"/>
        <v>2032</v>
      </c>
      <c r="B469" s="35">
        <v>1336.8549999999998</v>
      </c>
      <c r="C469" s="35">
        <v>118.41300061010524</v>
      </c>
      <c r="D469" s="35">
        <v>999.99</v>
      </c>
      <c r="E469" s="35">
        <v>3999.96</v>
      </c>
      <c r="F469" s="37" t="s">
        <v>165</v>
      </c>
      <c r="G469" s="37" t="s">
        <v>165</v>
      </c>
      <c r="H469" s="86">
        <v>285</v>
      </c>
      <c r="I469" s="86">
        <v>252</v>
      </c>
      <c r="J469" s="35">
        <v>30.8</v>
      </c>
      <c r="K469" s="37" t="s">
        <v>165</v>
      </c>
      <c r="L469" s="36" t="s">
        <v>165</v>
      </c>
      <c r="M469" s="35">
        <v>400.01</v>
      </c>
      <c r="N469" s="37" t="s">
        <v>165</v>
      </c>
      <c r="O469" s="38"/>
    </row>
    <row r="470" spans="1:15" x14ac:dyDescent="0.3">
      <c r="A470" s="3">
        <f t="shared" si="18"/>
        <v>2033</v>
      </c>
      <c r="B470" s="35">
        <v>1445.2349999999999</v>
      </c>
      <c r="C470" s="35">
        <v>118.02089450464705</v>
      </c>
      <c r="D470" s="35">
        <v>999.99</v>
      </c>
      <c r="E470" s="35">
        <v>3999.96</v>
      </c>
      <c r="F470" s="37" t="s">
        <v>165</v>
      </c>
      <c r="G470" s="37" t="s">
        <v>165</v>
      </c>
      <c r="H470" s="86">
        <v>317</v>
      </c>
      <c r="I470" s="86">
        <v>261</v>
      </c>
      <c r="J470" s="35">
        <v>30.8</v>
      </c>
      <c r="K470" s="37" t="s">
        <v>165</v>
      </c>
      <c r="L470" s="36" t="s">
        <v>165</v>
      </c>
      <c r="M470" s="35">
        <v>400.01</v>
      </c>
      <c r="N470" s="37" t="s">
        <v>165</v>
      </c>
      <c r="O470" s="38"/>
    </row>
    <row r="471" spans="1:15" x14ac:dyDescent="0.3">
      <c r="A471" s="3">
        <f t="shared" si="18"/>
        <v>2034</v>
      </c>
      <c r="B471" s="35">
        <v>1553.4649999999997</v>
      </c>
      <c r="C471" s="35">
        <v>117.51542513212381</v>
      </c>
      <c r="D471" s="35">
        <v>999.99</v>
      </c>
      <c r="E471" s="35">
        <v>3999.96</v>
      </c>
      <c r="F471" s="37" t="s">
        <v>165</v>
      </c>
      <c r="G471" s="37" t="s">
        <v>165</v>
      </c>
      <c r="H471" s="86">
        <v>348</v>
      </c>
      <c r="I471" s="86">
        <v>270</v>
      </c>
      <c r="J471" s="35">
        <v>30.8</v>
      </c>
      <c r="K471" s="37" t="s">
        <v>165</v>
      </c>
      <c r="L471" s="36" t="s">
        <v>165</v>
      </c>
      <c r="M471" s="35">
        <v>400.01</v>
      </c>
      <c r="N471" s="37" t="s">
        <v>165</v>
      </c>
      <c r="O471" s="38"/>
    </row>
    <row r="472" spans="1:15" x14ac:dyDescent="0.3">
      <c r="A472" s="3">
        <f t="shared" si="18"/>
        <v>2035</v>
      </c>
      <c r="B472" s="35">
        <v>1672.8449999999998</v>
      </c>
      <c r="C472" s="35">
        <v>117.01248310646319</v>
      </c>
      <c r="D472" s="35">
        <v>999.99</v>
      </c>
      <c r="E472" s="35">
        <v>3999.96</v>
      </c>
      <c r="F472" s="37" t="s">
        <v>165</v>
      </c>
      <c r="G472" s="37" t="s">
        <v>165</v>
      </c>
      <c r="H472" s="86">
        <v>377</v>
      </c>
      <c r="I472" s="86">
        <v>272</v>
      </c>
      <c r="J472" s="35">
        <v>30.8</v>
      </c>
      <c r="K472" s="37" t="s">
        <v>165</v>
      </c>
      <c r="L472" s="36" t="s">
        <v>165</v>
      </c>
      <c r="M472" s="35">
        <v>400.01</v>
      </c>
      <c r="N472" s="37" t="s">
        <v>165</v>
      </c>
      <c r="O472" s="38"/>
    </row>
    <row r="473" spans="1:15" x14ac:dyDescent="0.3">
      <c r="A473" s="3">
        <f t="shared" si="18"/>
        <v>2036</v>
      </c>
      <c r="B473" s="35">
        <v>1829.9549999999999</v>
      </c>
      <c r="C473" s="35">
        <v>116.39845321543309</v>
      </c>
      <c r="D473" s="35">
        <v>999.99</v>
      </c>
      <c r="E473" s="35">
        <v>3999.96</v>
      </c>
      <c r="F473" s="37" t="s">
        <v>165</v>
      </c>
      <c r="G473" s="37" t="s">
        <v>165</v>
      </c>
      <c r="H473" s="86">
        <v>404</v>
      </c>
      <c r="I473" s="86">
        <v>287</v>
      </c>
      <c r="J473" s="35">
        <v>30.8</v>
      </c>
      <c r="K473" s="37" t="s">
        <v>165</v>
      </c>
      <c r="L473" s="36" t="s">
        <v>165</v>
      </c>
      <c r="M473" s="35">
        <v>400.01</v>
      </c>
      <c r="N473" s="37" t="s">
        <v>165</v>
      </c>
      <c r="O473" s="38"/>
    </row>
    <row r="474" spans="1:15" x14ac:dyDescent="0.3">
      <c r="A474" s="3">
        <f t="shared" si="18"/>
        <v>2037</v>
      </c>
      <c r="B474" s="35">
        <v>2007.0449999999998</v>
      </c>
      <c r="C474" s="35">
        <v>67.74752039704336</v>
      </c>
      <c r="D474" s="35">
        <v>999.99</v>
      </c>
      <c r="E474" s="35">
        <v>3999.96</v>
      </c>
      <c r="F474" s="37" t="s">
        <v>165</v>
      </c>
      <c r="G474" s="37" t="s">
        <v>165</v>
      </c>
      <c r="H474" s="86">
        <v>429</v>
      </c>
      <c r="I474" s="86">
        <v>296</v>
      </c>
      <c r="J474" s="35">
        <v>30.8</v>
      </c>
      <c r="K474" s="37" t="s">
        <v>165</v>
      </c>
      <c r="L474" s="36" t="s">
        <v>165</v>
      </c>
      <c r="M474" s="35">
        <v>400.01</v>
      </c>
      <c r="N474" s="37" t="s">
        <v>165</v>
      </c>
      <c r="O474" s="38"/>
    </row>
    <row r="475" spans="1:15" x14ac:dyDescent="0.3">
      <c r="A475" s="3">
        <f t="shared" si="18"/>
        <v>2038</v>
      </c>
      <c r="B475" s="35">
        <v>2196.375</v>
      </c>
      <c r="C475" s="35">
        <v>41.471463165077267</v>
      </c>
      <c r="D475" s="35">
        <v>999.99</v>
      </c>
      <c r="E475" s="35">
        <v>3999.96</v>
      </c>
      <c r="F475" s="37" t="s">
        <v>165</v>
      </c>
      <c r="G475" s="37" t="s">
        <v>165</v>
      </c>
      <c r="H475" s="86">
        <v>452</v>
      </c>
      <c r="I475" s="86">
        <v>303</v>
      </c>
      <c r="J475" s="35">
        <v>30.8</v>
      </c>
      <c r="K475" s="37" t="s">
        <v>165</v>
      </c>
      <c r="L475" s="36" t="s">
        <v>165</v>
      </c>
      <c r="M475" s="35">
        <v>400.01</v>
      </c>
      <c r="N475" s="37" t="s">
        <v>165</v>
      </c>
      <c r="O475" s="38"/>
    </row>
    <row r="476" spans="1:15" x14ac:dyDescent="0.3">
      <c r="A476" s="3">
        <f t="shared" si="18"/>
        <v>2039</v>
      </c>
      <c r="B476" s="35">
        <v>2344.9349999999995</v>
      </c>
      <c r="C476" s="35">
        <v>16.927020000000002</v>
      </c>
      <c r="D476" s="35">
        <v>1100</v>
      </c>
      <c r="E476" s="35">
        <v>4400</v>
      </c>
      <c r="F476" s="37" t="s">
        <v>165</v>
      </c>
      <c r="G476" s="37" t="s">
        <v>165</v>
      </c>
      <c r="H476" s="86">
        <v>471</v>
      </c>
      <c r="I476" s="86">
        <v>310</v>
      </c>
      <c r="J476" s="35">
        <v>30.8</v>
      </c>
      <c r="K476" s="37" t="s">
        <v>165</v>
      </c>
      <c r="L476" s="36" t="s">
        <v>165</v>
      </c>
      <c r="M476" s="35">
        <v>400.01</v>
      </c>
      <c r="N476" s="37" t="s">
        <v>165</v>
      </c>
      <c r="O476" s="38"/>
    </row>
    <row r="477" spans="1:15" x14ac:dyDescent="0.3">
      <c r="A477" s="3">
        <f t="shared" si="18"/>
        <v>2040</v>
      </c>
      <c r="B477" s="35">
        <v>2464.9949999999999</v>
      </c>
      <c r="C477" s="35">
        <v>16.927020000000002</v>
      </c>
      <c r="D477" s="35">
        <v>1200.01</v>
      </c>
      <c r="E477" s="35">
        <v>4800.04</v>
      </c>
      <c r="F477" s="37" t="s">
        <v>165</v>
      </c>
      <c r="G477" s="37" t="s">
        <v>165</v>
      </c>
      <c r="H477" s="86">
        <v>487</v>
      </c>
      <c r="I477" s="86">
        <v>306</v>
      </c>
      <c r="J477" s="35">
        <v>30.8</v>
      </c>
      <c r="K477" s="37" t="s">
        <v>165</v>
      </c>
      <c r="L477" s="36" t="s">
        <v>165</v>
      </c>
      <c r="M477" s="35">
        <v>400.01</v>
      </c>
      <c r="N477" s="37" t="s">
        <v>165</v>
      </c>
      <c r="O477" s="38"/>
    </row>
    <row r="478" spans="1:15" x14ac:dyDescent="0.3">
      <c r="A478" s="3">
        <f t="shared" si="18"/>
        <v>2041</v>
      </c>
      <c r="B478" s="35">
        <v>2623.6349999999998</v>
      </c>
      <c r="C478" s="35">
        <v>16.927020000000002</v>
      </c>
      <c r="D478" s="35">
        <v>1200.01</v>
      </c>
      <c r="E478" s="35">
        <v>4800.04</v>
      </c>
      <c r="F478" s="37" t="s">
        <v>165</v>
      </c>
      <c r="G478" s="37" t="s">
        <v>165</v>
      </c>
      <c r="H478" s="86">
        <v>503</v>
      </c>
      <c r="I478" s="86">
        <v>314</v>
      </c>
      <c r="J478" s="35">
        <v>30.8</v>
      </c>
      <c r="K478" s="37" t="s">
        <v>165</v>
      </c>
      <c r="L478" s="36" t="s">
        <v>165</v>
      </c>
      <c r="M478" s="35">
        <v>400.01</v>
      </c>
      <c r="N478" s="37" t="s">
        <v>165</v>
      </c>
      <c r="O478" s="38"/>
    </row>
    <row r="479" spans="1:15" x14ac:dyDescent="0.3">
      <c r="A479" s="3">
        <f t="shared" si="18"/>
        <v>2042</v>
      </c>
      <c r="B479" s="35">
        <v>2673.9949999999994</v>
      </c>
      <c r="C479" s="35">
        <v>16.927020000000002</v>
      </c>
      <c r="D479" s="35">
        <v>1200.01</v>
      </c>
      <c r="E479" s="35">
        <v>4800.04</v>
      </c>
      <c r="F479" s="37" t="s">
        <v>165</v>
      </c>
      <c r="G479" s="37" t="s">
        <v>165</v>
      </c>
      <c r="H479" s="86">
        <v>514</v>
      </c>
      <c r="I479" s="86">
        <v>330</v>
      </c>
      <c r="J479" s="35">
        <v>30.8</v>
      </c>
      <c r="K479" s="37" t="s">
        <v>165</v>
      </c>
      <c r="L479" s="36" t="s">
        <v>165</v>
      </c>
      <c r="M479" s="35">
        <v>400.01</v>
      </c>
      <c r="N479" s="37" t="s">
        <v>165</v>
      </c>
      <c r="O479" s="38"/>
    </row>
    <row r="480" spans="1:15" customFormat="1" x14ac:dyDescent="0.3">
      <c r="A480" s="3">
        <f t="shared" si="18"/>
        <v>2043</v>
      </c>
      <c r="B480" s="35">
        <v>2759.1349999999998</v>
      </c>
      <c r="C480" s="35">
        <v>16.927020000000002</v>
      </c>
      <c r="D480" s="35">
        <v>1200.01</v>
      </c>
      <c r="E480" s="35">
        <v>4800.04</v>
      </c>
      <c r="F480" s="37" t="s">
        <v>165</v>
      </c>
      <c r="G480" s="37" t="s">
        <v>165</v>
      </c>
      <c r="H480" s="86">
        <v>523</v>
      </c>
      <c r="I480" s="86">
        <v>336</v>
      </c>
      <c r="J480" s="35">
        <v>30.8</v>
      </c>
      <c r="K480" s="37" t="s">
        <v>165</v>
      </c>
      <c r="L480" s="36" t="s">
        <v>165</v>
      </c>
      <c r="M480" s="35">
        <v>400.01</v>
      </c>
      <c r="N480" s="37" t="s">
        <v>165</v>
      </c>
      <c r="O480" s="38"/>
    </row>
    <row r="481" spans="1:15" x14ac:dyDescent="0.3">
      <c r="B481" s="47"/>
      <c r="C481" s="47"/>
      <c r="H481" s="82" t="s">
        <v>149</v>
      </c>
      <c r="I481" s="82" t="s">
        <v>149</v>
      </c>
    </row>
    <row r="482" spans="1:15" x14ac:dyDescent="0.3">
      <c r="A482" s="3">
        <f>A457+1</f>
        <v>19</v>
      </c>
      <c r="B482" s="47" t="str">
        <f ca="1">OFFSET(Portfolios!$B$7,A482,0)</f>
        <v>Portfolio19</v>
      </c>
      <c r="C482" s="47" t="str">
        <f ca="1">VLOOKUP(B482,Portfolios!$B$8:$D$47,2,FALSE)</f>
        <v>SoA in 2029</v>
      </c>
      <c r="H482" s="82" t="s">
        <v>149</v>
      </c>
      <c r="I482" s="82" t="s">
        <v>149</v>
      </c>
    </row>
    <row r="483" spans="1:15" x14ac:dyDescent="0.3">
      <c r="B483" s="3" t="s">
        <v>152</v>
      </c>
      <c r="C483" s="3" t="s">
        <v>152</v>
      </c>
      <c r="D483" s="3" t="s">
        <v>153</v>
      </c>
      <c r="E483" s="3" t="s">
        <v>154</v>
      </c>
      <c r="F483" s="3" t="s">
        <v>153</v>
      </c>
      <c r="G483" s="3" t="s">
        <v>154</v>
      </c>
      <c r="H483" s="82" t="s">
        <v>149</v>
      </c>
      <c r="I483" s="82" t="s">
        <v>149</v>
      </c>
      <c r="J483" s="42" t="s">
        <v>157</v>
      </c>
      <c r="K483" s="11" t="s">
        <v>158</v>
      </c>
      <c r="L483" s="26"/>
    </row>
    <row r="484" spans="1:15" x14ac:dyDescent="0.3">
      <c r="A484" s="3" t="s">
        <v>160</v>
      </c>
      <c r="B484" s="3" t="s">
        <v>161</v>
      </c>
      <c r="C484" s="3" t="s">
        <v>162</v>
      </c>
      <c r="D484" s="3" t="s">
        <v>161</v>
      </c>
      <c r="E484" s="3" t="s">
        <v>161</v>
      </c>
      <c r="F484" s="3" t="s">
        <v>162</v>
      </c>
      <c r="G484" s="3" t="s">
        <v>162</v>
      </c>
      <c r="H484" s="82" t="s">
        <v>155</v>
      </c>
      <c r="I484" s="82" t="s">
        <v>156</v>
      </c>
      <c r="J484" s="3" t="s">
        <v>161</v>
      </c>
      <c r="K484" s="3" t="s">
        <v>162</v>
      </c>
      <c r="L484" s="3" t="s">
        <v>163</v>
      </c>
      <c r="M484" s="3" t="s">
        <v>174</v>
      </c>
      <c r="N484" s="3" t="s">
        <v>164</v>
      </c>
    </row>
    <row r="485" spans="1:15" x14ac:dyDescent="0.3">
      <c r="A485" s="3">
        <f>A460</f>
        <v>2023</v>
      </c>
      <c r="B485" s="36" t="s">
        <v>165</v>
      </c>
      <c r="C485" s="36">
        <v>85.489954347818653</v>
      </c>
      <c r="D485" s="37" t="s">
        <v>165</v>
      </c>
      <c r="E485" s="37" t="s">
        <v>165</v>
      </c>
      <c r="F485" s="37" t="s">
        <v>165</v>
      </c>
      <c r="G485" s="37" t="s">
        <v>165</v>
      </c>
      <c r="H485" s="84" t="s">
        <v>165</v>
      </c>
      <c r="I485" s="84" t="s">
        <v>165</v>
      </c>
      <c r="J485" s="37" t="s">
        <v>165</v>
      </c>
      <c r="K485" s="37" t="s">
        <v>165</v>
      </c>
      <c r="L485" s="36" t="s">
        <v>165</v>
      </c>
      <c r="M485" s="36" t="s">
        <v>165</v>
      </c>
      <c r="N485" s="37" t="s">
        <v>165</v>
      </c>
      <c r="O485" s="37"/>
    </row>
    <row r="486" spans="1:15" x14ac:dyDescent="0.3">
      <c r="A486" s="3">
        <f>A485+1</f>
        <v>2024</v>
      </c>
      <c r="B486" s="35">
        <v>138.6</v>
      </c>
      <c r="C486" s="35">
        <v>112.46754069217755</v>
      </c>
      <c r="D486" s="35">
        <v>0</v>
      </c>
      <c r="E486" s="36">
        <v>0</v>
      </c>
      <c r="F486" s="37" t="s">
        <v>165</v>
      </c>
      <c r="G486" s="37" t="s">
        <v>165</v>
      </c>
      <c r="H486" s="85">
        <v>30</v>
      </c>
      <c r="I486" s="85">
        <v>133</v>
      </c>
      <c r="J486" s="35">
        <v>0</v>
      </c>
      <c r="K486" s="37" t="s">
        <v>165</v>
      </c>
      <c r="L486" s="36" t="s">
        <v>165</v>
      </c>
      <c r="M486" s="35">
        <v>0</v>
      </c>
      <c r="N486" s="37" t="s">
        <v>165</v>
      </c>
      <c r="O486" s="38"/>
    </row>
    <row r="487" spans="1:15" x14ac:dyDescent="0.3">
      <c r="A487" s="3">
        <f t="shared" ref="A487:A505" si="19">A486+1</f>
        <v>2025</v>
      </c>
      <c r="B487" s="35">
        <v>250.21499999999997</v>
      </c>
      <c r="C487" s="35">
        <v>113.20977148356157</v>
      </c>
      <c r="D487" s="35">
        <v>400</v>
      </c>
      <c r="E487" s="36">
        <v>1600</v>
      </c>
      <c r="F487" s="37" t="s">
        <v>165</v>
      </c>
      <c r="G487" s="37" t="s">
        <v>165</v>
      </c>
      <c r="H487" s="85">
        <v>60</v>
      </c>
      <c r="I487" s="85">
        <v>162</v>
      </c>
      <c r="J487" s="35">
        <v>0</v>
      </c>
      <c r="K487" s="37" t="s">
        <v>165</v>
      </c>
      <c r="L487" s="36" t="s">
        <v>165</v>
      </c>
      <c r="M487" s="35">
        <v>0</v>
      </c>
      <c r="N487" s="37" t="s">
        <v>165</v>
      </c>
      <c r="O487" s="38"/>
    </row>
    <row r="488" spans="1:15" x14ac:dyDescent="0.3">
      <c r="A488" s="3">
        <f t="shared" si="19"/>
        <v>2026</v>
      </c>
      <c r="B488" s="35">
        <v>660.27</v>
      </c>
      <c r="C488" s="35">
        <v>114.47310072614376</v>
      </c>
      <c r="D488" s="35">
        <v>531.93000000000006</v>
      </c>
      <c r="E488" s="35">
        <v>2127.7200000000003</v>
      </c>
      <c r="F488" s="37" t="s">
        <v>165</v>
      </c>
      <c r="G488" s="37" t="s">
        <v>165</v>
      </c>
      <c r="H488" s="86">
        <v>90</v>
      </c>
      <c r="I488" s="86">
        <v>183</v>
      </c>
      <c r="J488" s="35">
        <v>12.54</v>
      </c>
      <c r="K488" s="37" t="s">
        <v>165</v>
      </c>
      <c r="L488" s="36" t="s">
        <v>165</v>
      </c>
      <c r="M488" s="35">
        <v>0</v>
      </c>
      <c r="N488" s="37" t="s">
        <v>165</v>
      </c>
      <c r="O488" s="38"/>
    </row>
    <row r="489" spans="1:15" x14ac:dyDescent="0.3">
      <c r="A489" s="3">
        <f t="shared" si="19"/>
        <v>2027</v>
      </c>
      <c r="B489" s="35">
        <v>660.28</v>
      </c>
      <c r="C489" s="35">
        <v>115.73906072251305</v>
      </c>
      <c r="D489" s="35">
        <v>610.01</v>
      </c>
      <c r="E489" s="35">
        <v>2440.04</v>
      </c>
      <c r="F489" s="37" t="s">
        <v>165</v>
      </c>
      <c r="G489" s="37" t="s">
        <v>165</v>
      </c>
      <c r="H489" s="86">
        <v>120</v>
      </c>
      <c r="I489" s="86">
        <v>199</v>
      </c>
      <c r="J489" s="35">
        <v>16.02</v>
      </c>
      <c r="K489" s="37" t="s">
        <v>165</v>
      </c>
      <c r="L489" s="36" t="s">
        <v>165</v>
      </c>
      <c r="M489" s="35">
        <v>0</v>
      </c>
      <c r="N489" s="37" t="s">
        <v>165</v>
      </c>
      <c r="O489" s="38"/>
    </row>
    <row r="490" spans="1:15" x14ac:dyDescent="0.3">
      <c r="A490" s="3">
        <f t="shared" si="19"/>
        <v>2028</v>
      </c>
      <c r="B490" s="35">
        <v>738.15</v>
      </c>
      <c r="C490" s="35">
        <v>116.88938767031144</v>
      </c>
      <c r="D490" s="35">
        <v>788.65</v>
      </c>
      <c r="E490" s="35">
        <v>3154.6</v>
      </c>
      <c r="F490" s="37" t="s">
        <v>165</v>
      </c>
      <c r="G490" s="37" t="s">
        <v>165</v>
      </c>
      <c r="H490" s="86">
        <v>150</v>
      </c>
      <c r="I490" s="86">
        <v>211</v>
      </c>
      <c r="J490" s="35">
        <v>21.59</v>
      </c>
      <c r="K490" s="37" t="s">
        <v>165</v>
      </c>
      <c r="L490" s="36" t="s">
        <v>165</v>
      </c>
      <c r="M490" s="35">
        <v>0</v>
      </c>
      <c r="N490" s="37" t="s">
        <v>165</v>
      </c>
      <c r="O490" s="38"/>
    </row>
    <row r="491" spans="1:15" x14ac:dyDescent="0.3">
      <c r="A491" s="3">
        <f t="shared" si="19"/>
        <v>2029</v>
      </c>
      <c r="B491" s="35">
        <v>985.81</v>
      </c>
      <c r="C491" s="35">
        <v>118.27882042730599</v>
      </c>
      <c r="D491" s="35">
        <v>788.65</v>
      </c>
      <c r="E491" s="35">
        <v>3154.6</v>
      </c>
      <c r="F491" s="37" t="s">
        <v>165</v>
      </c>
      <c r="G491" s="37" t="s">
        <v>165</v>
      </c>
      <c r="H491" s="86">
        <v>183</v>
      </c>
      <c r="I491" s="86">
        <v>218</v>
      </c>
      <c r="J491" s="35">
        <v>26.779999999999998</v>
      </c>
      <c r="K491" s="37" t="s">
        <v>165</v>
      </c>
      <c r="L491" s="36" t="s">
        <v>165</v>
      </c>
      <c r="M491" s="35">
        <v>400.01</v>
      </c>
      <c r="N491" s="37" t="s">
        <v>165</v>
      </c>
      <c r="O491" s="38"/>
    </row>
    <row r="492" spans="1:15" x14ac:dyDescent="0.3">
      <c r="A492" s="3">
        <f t="shared" si="19"/>
        <v>2030</v>
      </c>
      <c r="B492" s="35">
        <v>1132.99</v>
      </c>
      <c r="C492" s="35">
        <v>119.55259402516945</v>
      </c>
      <c r="D492" s="35">
        <v>999.99</v>
      </c>
      <c r="E492" s="35">
        <v>3999.96</v>
      </c>
      <c r="F492" s="37" t="s">
        <v>165</v>
      </c>
      <c r="G492" s="37" t="s">
        <v>165</v>
      </c>
      <c r="H492" s="86">
        <v>216</v>
      </c>
      <c r="I492" s="86">
        <v>228</v>
      </c>
      <c r="J492" s="35">
        <v>30.8</v>
      </c>
      <c r="K492" s="37" t="s">
        <v>165</v>
      </c>
      <c r="L492" s="36" t="s">
        <v>165</v>
      </c>
      <c r="M492" s="35">
        <v>400.01</v>
      </c>
      <c r="N492" s="37" t="s">
        <v>165</v>
      </c>
      <c r="O492" s="38"/>
    </row>
    <row r="493" spans="1:15" x14ac:dyDescent="0.3">
      <c r="A493" s="3">
        <f t="shared" si="19"/>
        <v>2031</v>
      </c>
      <c r="B493" s="35">
        <v>1226.2749999999999</v>
      </c>
      <c r="C493" s="35">
        <v>119.0394661550436</v>
      </c>
      <c r="D493" s="35">
        <v>999.99</v>
      </c>
      <c r="E493" s="35">
        <v>3999.96</v>
      </c>
      <c r="F493" s="37" t="s">
        <v>165</v>
      </c>
      <c r="G493" s="37" t="s">
        <v>165</v>
      </c>
      <c r="H493" s="86">
        <v>251</v>
      </c>
      <c r="I493" s="86">
        <v>242</v>
      </c>
      <c r="J493" s="35">
        <v>30.8</v>
      </c>
      <c r="K493" s="37" t="s">
        <v>165</v>
      </c>
      <c r="L493" s="36" t="s">
        <v>165</v>
      </c>
      <c r="M493" s="35">
        <v>400.01</v>
      </c>
      <c r="N493" s="37" t="s">
        <v>165</v>
      </c>
      <c r="O493" s="38"/>
    </row>
    <row r="494" spans="1:15" x14ac:dyDescent="0.3">
      <c r="A494" s="3">
        <f t="shared" si="19"/>
        <v>2032</v>
      </c>
      <c r="B494" s="35">
        <v>1336.845</v>
      </c>
      <c r="C494" s="35">
        <v>118.41300061010524</v>
      </c>
      <c r="D494" s="35">
        <v>999.99</v>
      </c>
      <c r="E494" s="35">
        <v>3999.96</v>
      </c>
      <c r="F494" s="37" t="s">
        <v>165</v>
      </c>
      <c r="G494" s="37" t="s">
        <v>165</v>
      </c>
      <c r="H494" s="86">
        <v>285</v>
      </c>
      <c r="I494" s="86">
        <v>252</v>
      </c>
      <c r="J494" s="35">
        <v>30.8</v>
      </c>
      <c r="K494" s="37" t="s">
        <v>165</v>
      </c>
      <c r="L494" s="36" t="s">
        <v>165</v>
      </c>
      <c r="M494" s="35">
        <v>400.01</v>
      </c>
      <c r="N494" s="37" t="s">
        <v>165</v>
      </c>
      <c r="O494" s="38"/>
    </row>
    <row r="495" spans="1:15" x14ac:dyDescent="0.3">
      <c r="A495" s="3">
        <f t="shared" si="19"/>
        <v>2033</v>
      </c>
      <c r="B495" s="35">
        <v>1445.2449999999999</v>
      </c>
      <c r="C495" s="35">
        <v>118.02089450464705</v>
      </c>
      <c r="D495" s="35">
        <v>999.99</v>
      </c>
      <c r="E495" s="35">
        <v>3999.96</v>
      </c>
      <c r="F495" s="37" t="s">
        <v>165</v>
      </c>
      <c r="G495" s="37" t="s">
        <v>165</v>
      </c>
      <c r="H495" s="86">
        <v>317</v>
      </c>
      <c r="I495" s="86">
        <v>261</v>
      </c>
      <c r="J495" s="35">
        <v>30.8</v>
      </c>
      <c r="K495" s="37" t="s">
        <v>165</v>
      </c>
      <c r="L495" s="36" t="s">
        <v>165</v>
      </c>
      <c r="M495" s="35">
        <v>400.01</v>
      </c>
      <c r="N495" s="37" t="s">
        <v>165</v>
      </c>
      <c r="O495" s="38"/>
    </row>
    <row r="496" spans="1:15" x14ac:dyDescent="0.3">
      <c r="A496" s="3">
        <f t="shared" si="19"/>
        <v>2034</v>
      </c>
      <c r="B496" s="35">
        <v>1553.4749999999999</v>
      </c>
      <c r="C496" s="35">
        <v>117.51542513212381</v>
      </c>
      <c r="D496" s="35">
        <v>999.99</v>
      </c>
      <c r="E496" s="35">
        <v>3999.96</v>
      </c>
      <c r="F496" s="37" t="s">
        <v>165</v>
      </c>
      <c r="G496" s="37" t="s">
        <v>165</v>
      </c>
      <c r="H496" s="86">
        <v>348</v>
      </c>
      <c r="I496" s="86">
        <v>270</v>
      </c>
      <c r="J496" s="35">
        <v>30.8</v>
      </c>
      <c r="K496" s="37" t="s">
        <v>165</v>
      </c>
      <c r="L496" s="36" t="s">
        <v>165</v>
      </c>
      <c r="M496" s="35">
        <v>400.01</v>
      </c>
      <c r="N496" s="37" t="s">
        <v>165</v>
      </c>
      <c r="O496" s="38"/>
    </row>
    <row r="497" spans="1:15" x14ac:dyDescent="0.3">
      <c r="A497" s="3">
        <f t="shared" si="19"/>
        <v>2035</v>
      </c>
      <c r="B497" s="35">
        <v>1672.8449999999998</v>
      </c>
      <c r="C497" s="35">
        <v>117.01248310646319</v>
      </c>
      <c r="D497" s="35">
        <v>999.99</v>
      </c>
      <c r="E497" s="35">
        <v>3999.96</v>
      </c>
      <c r="F497" s="37" t="s">
        <v>165</v>
      </c>
      <c r="G497" s="37" t="s">
        <v>165</v>
      </c>
      <c r="H497" s="86">
        <v>377</v>
      </c>
      <c r="I497" s="86">
        <v>272</v>
      </c>
      <c r="J497" s="35">
        <v>30.8</v>
      </c>
      <c r="K497" s="37" t="s">
        <v>165</v>
      </c>
      <c r="L497" s="36" t="s">
        <v>165</v>
      </c>
      <c r="M497" s="35">
        <v>400.01</v>
      </c>
      <c r="N497" s="37" t="s">
        <v>165</v>
      </c>
      <c r="O497" s="38"/>
    </row>
    <row r="498" spans="1:15" x14ac:dyDescent="0.3">
      <c r="A498" s="3">
        <f t="shared" si="19"/>
        <v>2036</v>
      </c>
      <c r="B498" s="35">
        <v>1829.9449999999999</v>
      </c>
      <c r="C498" s="35">
        <v>116.39845321543309</v>
      </c>
      <c r="D498" s="35">
        <v>999.99</v>
      </c>
      <c r="E498" s="35">
        <v>3999.96</v>
      </c>
      <c r="F498" s="37" t="s">
        <v>165</v>
      </c>
      <c r="G498" s="37" t="s">
        <v>165</v>
      </c>
      <c r="H498" s="86">
        <v>404</v>
      </c>
      <c r="I498" s="86">
        <v>287</v>
      </c>
      <c r="J498" s="35">
        <v>30.8</v>
      </c>
      <c r="K498" s="37" t="s">
        <v>165</v>
      </c>
      <c r="L498" s="36" t="s">
        <v>165</v>
      </c>
      <c r="M498" s="35">
        <v>400.01</v>
      </c>
      <c r="N498" s="37" t="s">
        <v>165</v>
      </c>
      <c r="O498" s="38"/>
    </row>
    <row r="499" spans="1:15" x14ac:dyDescent="0.3">
      <c r="A499" s="3">
        <f t="shared" si="19"/>
        <v>2037</v>
      </c>
      <c r="B499" s="35">
        <v>2007.0549999999998</v>
      </c>
      <c r="C499" s="35">
        <v>67.74752039704336</v>
      </c>
      <c r="D499" s="35">
        <v>999.99</v>
      </c>
      <c r="E499" s="35">
        <v>3999.96</v>
      </c>
      <c r="F499" s="37" t="s">
        <v>165</v>
      </c>
      <c r="G499" s="37" t="s">
        <v>165</v>
      </c>
      <c r="H499" s="86">
        <v>429</v>
      </c>
      <c r="I499" s="86">
        <v>296</v>
      </c>
      <c r="J499" s="35">
        <v>30.8</v>
      </c>
      <c r="K499" s="37" t="s">
        <v>165</v>
      </c>
      <c r="L499" s="36" t="s">
        <v>165</v>
      </c>
      <c r="M499" s="35">
        <v>400.01</v>
      </c>
      <c r="N499" s="37" t="s">
        <v>165</v>
      </c>
      <c r="O499" s="38"/>
    </row>
    <row r="500" spans="1:15" x14ac:dyDescent="0.3">
      <c r="A500" s="3">
        <f t="shared" si="19"/>
        <v>2038</v>
      </c>
      <c r="B500" s="35">
        <v>2196.375</v>
      </c>
      <c r="C500" s="35">
        <v>41.471463165077267</v>
      </c>
      <c r="D500" s="35">
        <v>999.99</v>
      </c>
      <c r="E500" s="35">
        <v>3999.96</v>
      </c>
      <c r="F500" s="37" t="s">
        <v>165</v>
      </c>
      <c r="G500" s="37" t="s">
        <v>165</v>
      </c>
      <c r="H500" s="86">
        <v>452</v>
      </c>
      <c r="I500" s="86">
        <v>303</v>
      </c>
      <c r="J500" s="35">
        <v>30.8</v>
      </c>
      <c r="K500" s="37" t="s">
        <v>165</v>
      </c>
      <c r="L500" s="36" t="s">
        <v>165</v>
      </c>
      <c r="M500" s="35">
        <v>400.01</v>
      </c>
      <c r="N500" s="37" t="s">
        <v>165</v>
      </c>
      <c r="O500" s="38"/>
    </row>
    <row r="501" spans="1:15" x14ac:dyDescent="0.3">
      <c r="A501" s="3">
        <f t="shared" si="19"/>
        <v>2039</v>
      </c>
      <c r="B501" s="35">
        <v>2344.9349999999995</v>
      </c>
      <c r="C501" s="35">
        <v>16.927020000000002</v>
      </c>
      <c r="D501" s="35">
        <v>1100</v>
      </c>
      <c r="E501" s="35">
        <v>4400</v>
      </c>
      <c r="F501" s="37" t="s">
        <v>165</v>
      </c>
      <c r="G501" s="37" t="s">
        <v>165</v>
      </c>
      <c r="H501" s="86">
        <v>471</v>
      </c>
      <c r="I501" s="86">
        <v>310</v>
      </c>
      <c r="J501" s="35">
        <v>30.8</v>
      </c>
      <c r="K501" s="37" t="s">
        <v>165</v>
      </c>
      <c r="L501" s="36" t="s">
        <v>165</v>
      </c>
      <c r="M501" s="35">
        <v>400.01</v>
      </c>
      <c r="N501" s="37" t="s">
        <v>165</v>
      </c>
      <c r="O501" s="38"/>
    </row>
    <row r="502" spans="1:15" x14ac:dyDescent="0.3">
      <c r="A502" s="3">
        <f t="shared" si="19"/>
        <v>2040</v>
      </c>
      <c r="B502" s="35">
        <v>2465.0049999999997</v>
      </c>
      <c r="C502" s="35">
        <v>16.927020000000002</v>
      </c>
      <c r="D502" s="35">
        <v>1200.01</v>
      </c>
      <c r="E502" s="35">
        <v>4800.04</v>
      </c>
      <c r="F502" s="37" t="s">
        <v>165</v>
      </c>
      <c r="G502" s="37" t="s">
        <v>165</v>
      </c>
      <c r="H502" s="86">
        <v>487</v>
      </c>
      <c r="I502" s="86">
        <v>306</v>
      </c>
      <c r="J502" s="35">
        <v>30.8</v>
      </c>
      <c r="K502" s="37" t="s">
        <v>165</v>
      </c>
      <c r="L502" s="36" t="s">
        <v>165</v>
      </c>
      <c r="M502" s="35">
        <v>400.01</v>
      </c>
      <c r="N502" s="37" t="s">
        <v>165</v>
      </c>
      <c r="O502" s="38"/>
    </row>
    <row r="503" spans="1:15" x14ac:dyDescent="0.3">
      <c r="A503" s="3">
        <f t="shared" si="19"/>
        <v>2041</v>
      </c>
      <c r="B503" s="35">
        <v>2623.6350000000002</v>
      </c>
      <c r="C503" s="35">
        <v>16.927020000000002</v>
      </c>
      <c r="D503" s="35">
        <v>1200.01</v>
      </c>
      <c r="E503" s="35">
        <v>4800.04</v>
      </c>
      <c r="F503" s="37" t="s">
        <v>165</v>
      </c>
      <c r="G503" s="37" t="s">
        <v>165</v>
      </c>
      <c r="H503" s="86">
        <v>503</v>
      </c>
      <c r="I503" s="86">
        <v>314</v>
      </c>
      <c r="J503" s="35">
        <v>30.8</v>
      </c>
      <c r="K503" s="37" t="s">
        <v>165</v>
      </c>
      <c r="L503" s="36" t="s">
        <v>165</v>
      </c>
      <c r="M503" s="35">
        <v>400.01</v>
      </c>
      <c r="N503" s="37" t="s">
        <v>165</v>
      </c>
      <c r="O503" s="38"/>
    </row>
    <row r="504" spans="1:15" x14ac:dyDescent="0.3">
      <c r="A504" s="3">
        <f t="shared" si="19"/>
        <v>2042</v>
      </c>
      <c r="B504" s="35">
        <v>2674.0049999999997</v>
      </c>
      <c r="C504" s="35">
        <v>16.927020000000002</v>
      </c>
      <c r="D504" s="35">
        <v>1200.01</v>
      </c>
      <c r="E504" s="35">
        <v>4800.04</v>
      </c>
      <c r="F504" s="37" t="s">
        <v>165</v>
      </c>
      <c r="G504" s="37" t="s">
        <v>165</v>
      </c>
      <c r="H504" s="86">
        <v>514</v>
      </c>
      <c r="I504" s="86">
        <v>330</v>
      </c>
      <c r="J504" s="35">
        <v>30.8</v>
      </c>
      <c r="K504" s="37" t="s">
        <v>165</v>
      </c>
      <c r="L504" s="36" t="s">
        <v>165</v>
      </c>
      <c r="M504" s="35">
        <v>400.01</v>
      </c>
      <c r="N504" s="37" t="s">
        <v>165</v>
      </c>
      <c r="O504" s="38"/>
    </row>
    <row r="505" spans="1:15" customFormat="1" x14ac:dyDescent="0.3">
      <c r="A505" s="3">
        <f t="shared" si="19"/>
        <v>2043</v>
      </c>
      <c r="B505" s="35">
        <v>2759.1449999999995</v>
      </c>
      <c r="C505" s="35">
        <v>16.927020000000002</v>
      </c>
      <c r="D505" s="35">
        <v>1200.01</v>
      </c>
      <c r="E505" s="35">
        <v>4800.04</v>
      </c>
      <c r="F505" s="37" t="s">
        <v>165</v>
      </c>
      <c r="G505" s="37" t="s">
        <v>165</v>
      </c>
      <c r="H505" s="86">
        <v>523</v>
      </c>
      <c r="I505" s="86">
        <v>336</v>
      </c>
      <c r="J505" s="35">
        <v>30.8</v>
      </c>
      <c r="K505" s="37" t="s">
        <v>165</v>
      </c>
      <c r="L505" s="36" t="s">
        <v>165</v>
      </c>
      <c r="M505" s="35">
        <v>400.01</v>
      </c>
      <c r="N505" s="37" t="s">
        <v>165</v>
      </c>
      <c r="O505" s="38"/>
    </row>
    <row r="506" spans="1:15" x14ac:dyDescent="0.3">
      <c r="B506" s="47"/>
      <c r="C506" s="47"/>
      <c r="H506" s="82" t="s">
        <v>149</v>
      </c>
      <c r="I506" s="82" t="s">
        <v>149</v>
      </c>
    </row>
    <row r="507" spans="1:15" x14ac:dyDescent="0.3">
      <c r="A507" s="3">
        <f>A482+1</f>
        <v>20</v>
      </c>
      <c r="B507" s="47" t="str">
        <f ca="1">OFFSET(Portfolios!$B$7,A507,0)</f>
        <v>Portfolio20</v>
      </c>
      <c r="C507" s="47" t="str">
        <f ca="1">VLOOKUP(B507,Portfolios!$B$8:$D$47,2,FALSE)</f>
        <v>WY in 2026</v>
      </c>
      <c r="H507" s="82" t="s">
        <v>149</v>
      </c>
      <c r="I507" s="82" t="s">
        <v>149</v>
      </c>
    </row>
    <row r="508" spans="1:15" x14ac:dyDescent="0.3">
      <c r="B508" s="3" t="s">
        <v>152</v>
      </c>
      <c r="C508" s="3" t="s">
        <v>152</v>
      </c>
      <c r="D508" s="3" t="s">
        <v>153</v>
      </c>
      <c r="E508" s="3" t="s">
        <v>154</v>
      </c>
      <c r="F508" s="3" t="s">
        <v>153</v>
      </c>
      <c r="G508" s="3" t="s">
        <v>154</v>
      </c>
      <c r="H508" s="82" t="s">
        <v>149</v>
      </c>
      <c r="I508" s="82" t="s">
        <v>149</v>
      </c>
      <c r="J508" s="42" t="s">
        <v>157</v>
      </c>
      <c r="K508" s="11" t="s">
        <v>158</v>
      </c>
      <c r="L508" s="26"/>
    </row>
    <row r="509" spans="1:15" x14ac:dyDescent="0.3">
      <c r="A509" s="3" t="s">
        <v>160</v>
      </c>
      <c r="B509" s="3" t="s">
        <v>161</v>
      </c>
      <c r="C509" s="3" t="s">
        <v>162</v>
      </c>
      <c r="D509" s="3" t="s">
        <v>161</v>
      </c>
      <c r="E509" s="3" t="s">
        <v>161</v>
      </c>
      <c r="F509" s="3" t="s">
        <v>162</v>
      </c>
      <c r="G509" s="3" t="s">
        <v>162</v>
      </c>
      <c r="H509" s="82" t="s">
        <v>155</v>
      </c>
      <c r="I509" s="82" t="s">
        <v>156</v>
      </c>
      <c r="J509" s="3" t="s">
        <v>161</v>
      </c>
      <c r="K509" s="3" t="s">
        <v>162</v>
      </c>
      <c r="L509" s="3" t="s">
        <v>163</v>
      </c>
      <c r="M509" s="3" t="s">
        <v>174</v>
      </c>
      <c r="N509" s="3" t="s">
        <v>164</v>
      </c>
    </row>
    <row r="510" spans="1:15" x14ac:dyDescent="0.3">
      <c r="A510" s="3">
        <f>A485</f>
        <v>2023</v>
      </c>
      <c r="B510" s="36" t="s">
        <v>165</v>
      </c>
      <c r="C510" s="36">
        <v>85.489954347818653</v>
      </c>
      <c r="D510" s="37" t="s">
        <v>165</v>
      </c>
      <c r="E510" s="37" t="s">
        <v>165</v>
      </c>
      <c r="F510" s="37" t="s">
        <v>165</v>
      </c>
      <c r="G510" s="37" t="s">
        <v>165</v>
      </c>
      <c r="H510" s="84" t="s">
        <v>165</v>
      </c>
      <c r="I510" s="84" t="s">
        <v>165</v>
      </c>
      <c r="J510" s="37" t="s">
        <v>165</v>
      </c>
      <c r="K510" s="37" t="s">
        <v>165</v>
      </c>
      <c r="L510" s="36" t="s">
        <v>165</v>
      </c>
      <c r="M510" s="36" t="s">
        <v>165</v>
      </c>
      <c r="N510" s="37" t="s">
        <v>165</v>
      </c>
      <c r="O510" s="37"/>
    </row>
    <row r="511" spans="1:15" x14ac:dyDescent="0.3">
      <c r="A511" s="3">
        <f>A510+1</f>
        <v>2024</v>
      </c>
      <c r="B511" s="35">
        <v>138.6</v>
      </c>
      <c r="C511" s="35">
        <v>112.46754069217755</v>
      </c>
      <c r="D511" s="35">
        <v>0</v>
      </c>
      <c r="E511" s="36">
        <v>0</v>
      </c>
      <c r="F511" s="37" t="s">
        <v>165</v>
      </c>
      <c r="G511" s="37" t="s">
        <v>165</v>
      </c>
      <c r="H511" s="85">
        <v>30</v>
      </c>
      <c r="I511" s="85">
        <v>133</v>
      </c>
      <c r="J511" s="35">
        <v>0</v>
      </c>
      <c r="K511" s="37" t="s">
        <v>165</v>
      </c>
      <c r="L511" s="36" t="s">
        <v>165</v>
      </c>
      <c r="M511" s="35">
        <v>0</v>
      </c>
      <c r="N511" s="37" t="s">
        <v>165</v>
      </c>
      <c r="O511" s="38"/>
    </row>
    <row r="512" spans="1:15" x14ac:dyDescent="0.3">
      <c r="A512" s="3">
        <f t="shared" ref="A512:A530" si="20">A511+1</f>
        <v>2025</v>
      </c>
      <c r="B512" s="35">
        <v>250.21499999999997</v>
      </c>
      <c r="C512" s="35">
        <v>113.20977148356157</v>
      </c>
      <c r="D512" s="35">
        <v>400</v>
      </c>
      <c r="E512" s="36">
        <v>1600</v>
      </c>
      <c r="F512" s="37" t="s">
        <v>165</v>
      </c>
      <c r="G512" s="37" t="s">
        <v>165</v>
      </c>
      <c r="H512" s="85">
        <v>60</v>
      </c>
      <c r="I512" s="85">
        <v>162</v>
      </c>
      <c r="J512" s="35">
        <v>0</v>
      </c>
      <c r="K512" s="37" t="s">
        <v>165</v>
      </c>
      <c r="L512" s="36" t="s">
        <v>165</v>
      </c>
      <c r="M512" s="35">
        <v>0</v>
      </c>
      <c r="N512" s="37" t="s">
        <v>165</v>
      </c>
      <c r="O512" s="38"/>
    </row>
    <row r="513" spans="1:15" x14ac:dyDescent="0.3">
      <c r="A513" s="3">
        <f t="shared" si="20"/>
        <v>2026</v>
      </c>
      <c r="B513" s="35">
        <v>773.53</v>
      </c>
      <c r="C513" s="35">
        <v>114.47310072614376</v>
      </c>
      <c r="D513" s="35">
        <v>400</v>
      </c>
      <c r="E513" s="35">
        <v>1600</v>
      </c>
      <c r="F513" s="37" t="s">
        <v>165</v>
      </c>
      <c r="G513" s="37" t="s">
        <v>165</v>
      </c>
      <c r="H513" s="86">
        <v>90</v>
      </c>
      <c r="I513" s="86">
        <v>183</v>
      </c>
      <c r="J513" s="35">
        <v>12.54</v>
      </c>
      <c r="K513" s="37" t="s">
        <v>165</v>
      </c>
      <c r="L513" s="36" t="s">
        <v>165</v>
      </c>
      <c r="M513" s="35">
        <v>399.99</v>
      </c>
      <c r="N513" s="37" t="s">
        <v>165</v>
      </c>
      <c r="O513" s="38"/>
    </row>
    <row r="514" spans="1:15" x14ac:dyDescent="0.3">
      <c r="A514" s="3">
        <f t="shared" si="20"/>
        <v>2027</v>
      </c>
      <c r="B514" s="35">
        <v>773.54</v>
      </c>
      <c r="C514" s="35">
        <v>115.73906072251305</v>
      </c>
      <c r="D514" s="35">
        <v>400</v>
      </c>
      <c r="E514" s="35">
        <v>1600</v>
      </c>
      <c r="F514" s="37" t="s">
        <v>165</v>
      </c>
      <c r="G514" s="37" t="s">
        <v>165</v>
      </c>
      <c r="H514" s="86">
        <v>120</v>
      </c>
      <c r="I514" s="86">
        <v>199</v>
      </c>
      <c r="J514" s="35">
        <v>16.000000000000004</v>
      </c>
      <c r="K514" s="37" t="s">
        <v>165</v>
      </c>
      <c r="L514" s="36" t="s">
        <v>165</v>
      </c>
      <c r="M514" s="35">
        <v>399.99</v>
      </c>
      <c r="N514" s="37" t="s">
        <v>165</v>
      </c>
      <c r="O514" s="38"/>
    </row>
    <row r="515" spans="1:15" x14ac:dyDescent="0.3">
      <c r="A515" s="3">
        <f t="shared" si="20"/>
        <v>2028</v>
      </c>
      <c r="B515" s="35">
        <v>773.02</v>
      </c>
      <c r="C515" s="35">
        <v>116.88938767031144</v>
      </c>
      <c r="D515" s="35">
        <v>400</v>
      </c>
      <c r="E515" s="35">
        <v>1600</v>
      </c>
      <c r="F515" s="37" t="s">
        <v>165</v>
      </c>
      <c r="G515" s="37" t="s">
        <v>165</v>
      </c>
      <c r="H515" s="86">
        <v>150</v>
      </c>
      <c r="I515" s="86">
        <v>211</v>
      </c>
      <c r="J515" s="35">
        <v>21.560000000000002</v>
      </c>
      <c r="K515" s="37" t="s">
        <v>165</v>
      </c>
      <c r="L515" s="36" t="s">
        <v>165</v>
      </c>
      <c r="M515" s="35">
        <v>399.99</v>
      </c>
      <c r="N515" s="37" t="s">
        <v>165</v>
      </c>
      <c r="O515" s="38"/>
    </row>
    <row r="516" spans="1:15" x14ac:dyDescent="0.3">
      <c r="A516" s="3">
        <f t="shared" si="20"/>
        <v>2029</v>
      </c>
      <c r="B516" s="35">
        <v>980.57</v>
      </c>
      <c r="C516" s="35">
        <v>118.27882042730599</v>
      </c>
      <c r="D516" s="35">
        <v>400</v>
      </c>
      <c r="E516" s="35">
        <v>1600</v>
      </c>
      <c r="F516" s="37" t="s">
        <v>165</v>
      </c>
      <c r="G516" s="37" t="s">
        <v>165</v>
      </c>
      <c r="H516" s="86">
        <v>183</v>
      </c>
      <c r="I516" s="86">
        <v>218</v>
      </c>
      <c r="J516" s="35">
        <v>26.769999999999996</v>
      </c>
      <c r="K516" s="37" t="s">
        <v>165</v>
      </c>
      <c r="L516" s="36" t="s">
        <v>165</v>
      </c>
      <c r="M516" s="35">
        <v>399.99</v>
      </c>
      <c r="N516" s="37" t="s">
        <v>165</v>
      </c>
      <c r="O516" s="38"/>
    </row>
    <row r="517" spans="1:15" x14ac:dyDescent="0.3">
      <c r="A517" s="3">
        <f t="shared" si="20"/>
        <v>2030</v>
      </c>
      <c r="B517" s="35">
        <v>1131.92</v>
      </c>
      <c r="C517" s="35">
        <v>119.55259402516945</v>
      </c>
      <c r="D517" s="35">
        <v>924.86</v>
      </c>
      <c r="E517" s="35">
        <v>3699.44</v>
      </c>
      <c r="F517" s="37" t="s">
        <v>165</v>
      </c>
      <c r="G517" s="37" t="s">
        <v>165</v>
      </c>
      <c r="H517" s="86">
        <v>216</v>
      </c>
      <c r="I517" s="86">
        <v>228</v>
      </c>
      <c r="J517" s="35">
        <v>30.8</v>
      </c>
      <c r="K517" s="37" t="s">
        <v>165</v>
      </c>
      <c r="L517" s="36" t="s">
        <v>165</v>
      </c>
      <c r="M517" s="35">
        <v>400.01</v>
      </c>
      <c r="N517" s="37" t="s">
        <v>165</v>
      </c>
      <c r="O517" s="38"/>
    </row>
    <row r="518" spans="1:15" x14ac:dyDescent="0.3">
      <c r="A518" s="3">
        <f t="shared" si="20"/>
        <v>2031</v>
      </c>
      <c r="B518" s="35">
        <v>1226.0149999999999</v>
      </c>
      <c r="C518" s="35">
        <v>119.0394661550436</v>
      </c>
      <c r="D518" s="35">
        <v>980.66</v>
      </c>
      <c r="E518" s="35">
        <v>3922.64</v>
      </c>
      <c r="F518" s="37" t="s">
        <v>165</v>
      </c>
      <c r="G518" s="37" t="s">
        <v>165</v>
      </c>
      <c r="H518" s="86">
        <v>251</v>
      </c>
      <c r="I518" s="86">
        <v>242</v>
      </c>
      <c r="J518" s="35">
        <v>30.8</v>
      </c>
      <c r="K518" s="37" t="s">
        <v>165</v>
      </c>
      <c r="L518" s="36" t="s">
        <v>165</v>
      </c>
      <c r="M518" s="35">
        <v>400.01</v>
      </c>
      <c r="N518" s="37" t="s">
        <v>165</v>
      </c>
      <c r="O518" s="38"/>
    </row>
    <row r="519" spans="1:15" x14ac:dyDescent="0.3">
      <c r="A519" s="3">
        <f t="shared" si="20"/>
        <v>2032</v>
      </c>
      <c r="B519" s="35">
        <v>1336.5549999999998</v>
      </c>
      <c r="C519" s="35">
        <v>118.41300061010524</v>
      </c>
      <c r="D519" s="35">
        <v>980.66</v>
      </c>
      <c r="E519" s="35">
        <v>3922.64</v>
      </c>
      <c r="F519" s="37" t="s">
        <v>165</v>
      </c>
      <c r="G519" s="37" t="s">
        <v>165</v>
      </c>
      <c r="H519" s="86">
        <v>285</v>
      </c>
      <c r="I519" s="86">
        <v>252</v>
      </c>
      <c r="J519" s="35">
        <v>30.8</v>
      </c>
      <c r="K519" s="37" t="s">
        <v>165</v>
      </c>
      <c r="L519" s="36" t="s">
        <v>165</v>
      </c>
      <c r="M519" s="35">
        <v>400.01</v>
      </c>
      <c r="N519" s="37" t="s">
        <v>165</v>
      </c>
      <c r="O519" s="38"/>
    </row>
    <row r="520" spans="1:15" x14ac:dyDescent="0.3">
      <c r="A520" s="3">
        <f t="shared" si="20"/>
        <v>2033</v>
      </c>
      <c r="B520" s="35">
        <v>1444.9749999999999</v>
      </c>
      <c r="C520" s="35">
        <v>118.02089450464705</v>
      </c>
      <c r="D520" s="35">
        <v>980.66</v>
      </c>
      <c r="E520" s="35">
        <v>3922.64</v>
      </c>
      <c r="F520" s="37" t="s">
        <v>165</v>
      </c>
      <c r="G520" s="37" t="s">
        <v>165</v>
      </c>
      <c r="H520" s="86">
        <v>317</v>
      </c>
      <c r="I520" s="86">
        <v>261</v>
      </c>
      <c r="J520" s="35">
        <v>30.8</v>
      </c>
      <c r="K520" s="37" t="s">
        <v>165</v>
      </c>
      <c r="L520" s="36" t="s">
        <v>165</v>
      </c>
      <c r="M520" s="35">
        <v>400.01</v>
      </c>
      <c r="N520" s="37" t="s">
        <v>165</v>
      </c>
      <c r="O520" s="38"/>
    </row>
    <row r="521" spans="1:15" x14ac:dyDescent="0.3">
      <c r="A521" s="3">
        <f t="shared" si="20"/>
        <v>2034</v>
      </c>
      <c r="B521" s="35">
        <v>1553.1949999999997</v>
      </c>
      <c r="C521" s="35">
        <v>117.51542513212381</v>
      </c>
      <c r="D521" s="35">
        <v>980.66</v>
      </c>
      <c r="E521" s="35">
        <v>3922.64</v>
      </c>
      <c r="F521" s="37" t="s">
        <v>165</v>
      </c>
      <c r="G521" s="37" t="s">
        <v>165</v>
      </c>
      <c r="H521" s="86">
        <v>348</v>
      </c>
      <c r="I521" s="86">
        <v>270</v>
      </c>
      <c r="J521" s="35">
        <v>30.8</v>
      </c>
      <c r="K521" s="37" t="s">
        <v>165</v>
      </c>
      <c r="L521" s="36" t="s">
        <v>165</v>
      </c>
      <c r="M521" s="35">
        <v>400.01</v>
      </c>
      <c r="N521" s="37" t="s">
        <v>165</v>
      </c>
      <c r="O521" s="38"/>
    </row>
    <row r="522" spans="1:15" x14ac:dyDescent="0.3">
      <c r="A522" s="3">
        <f t="shared" si="20"/>
        <v>2035</v>
      </c>
      <c r="B522" s="35">
        <v>1672.595</v>
      </c>
      <c r="C522" s="35">
        <v>117.01248310646319</v>
      </c>
      <c r="D522" s="35">
        <v>980.66</v>
      </c>
      <c r="E522" s="35">
        <v>3922.64</v>
      </c>
      <c r="F522" s="37" t="s">
        <v>165</v>
      </c>
      <c r="G522" s="37" t="s">
        <v>165</v>
      </c>
      <c r="H522" s="86">
        <v>377</v>
      </c>
      <c r="I522" s="86">
        <v>272</v>
      </c>
      <c r="J522" s="35">
        <v>30.8</v>
      </c>
      <c r="K522" s="37" t="s">
        <v>165</v>
      </c>
      <c r="L522" s="36" t="s">
        <v>165</v>
      </c>
      <c r="M522" s="35">
        <v>400.01</v>
      </c>
      <c r="N522" s="37" t="s">
        <v>165</v>
      </c>
      <c r="O522" s="38"/>
    </row>
    <row r="523" spans="1:15" x14ac:dyDescent="0.3">
      <c r="A523" s="3">
        <f t="shared" si="20"/>
        <v>2036</v>
      </c>
      <c r="B523" s="35">
        <v>1829.6849999999999</v>
      </c>
      <c r="C523" s="35">
        <v>116.39845321543309</v>
      </c>
      <c r="D523" s="35">
        <v>980.66</v>
      </c>
      <c r="E523" s="35">
        <v>3922.64</v>
      </c>
      <c r="F523" s="37" t="s">
        <v>165</v>
      </c>
      <c r="G523" s="37" t="s">
        <v>165</v>
      </c>
      <c r="H523" s="86">
        <v>404</v>
      </c>
      <c r="I523" s="86">
        <v>287</v>
      </c>
      <c r="J523" s="35">
        <v>30.8</v>
      </c>
      <c r="K523" s="37" t="s">
        <v>165</v>
      </c>
      <c r="L523" s="36" t="s">
        <v>165</v>
      </c>
      <c r="M523" s="35">
        <v>400.01</v>
      </c>
      <c r="N523" s="37" t="s">
        <v>165</v>
      </c>
      <c r="O523" s="38"/>
    </row>
    <row r="524" spans="1:15" x14ac:dyDescent="0.3">
      <c r="A524" s="3">
        <f t="shared" si="20"/>
        <v>2037</v>
      </c>
      <c r="B524" s="35">
        <v>2006.7850000000001</v>
      </c>
      <c r="C524" s="35">
        <v>67.74752039704336</v>
      </c>
      <c r="D524" s="35">
        <v>980.66</v>
      </c>
      <c r="E524" s="35">
        <v>3922.64</v>
      </c>
      <c r="F524" s="37" t="s">
        <v>165</v>
      </c>
      <c r="G524" s="37" t="s">
        <v>165</v>
      </c>
      <c r="H524" s="86">
        <v>429</v>
      </c>
      <c r="I524" s="86">
        <v>296</v>
      </c>
      <c r="J524" s="35">
        <v>30.8</v>
      </c>
      <c r="K524" s="37" t="s">
        <v>165</v>
      </c>
      <c r="L524" s="36" t="s">
        <v>165</v>
      </c>
      <c r="M524" s="35">
        <v>400.01</v>
      </c>
      <c r="N524" s="37" t="s">
        <v>165</v>
      </c>
      <c r="O524" s="38"/>
    </row>
    <row r="525" spans="1:15" x14ac:dyDescent="0.3">
      <c r="A525" s="3">
        <f t="shared" si="20"/>
        <v>2038</v>
      </c>
      <c r="B525" s="35">
        <v>2196.375</v>
      </c>
      <c r="C525" s="35">
        <v>41.471463165077267</v>
      </c>
      <c r="D525" s="35">
        <v>999.99</v>
      </c>
      <c r="E525" s="35">
        <v>3999.96</v>
      </c>
      <c r="F525" s="37" t="s">
        <v>165</v>
      </c>
      <c r="G525" s="37" t="s">
        <v>165</v>
      </c>
      <c r="H525" s="86">
        <v>452</v>
      </c>
      <c r="I525" s="86">
        <v>303</v>
      </c>
      <c r="J525" s="35">
        <v>30.8</v>
      </c>
      <c r="K525" s="37" t="s">
        <v>165</v>
      </c>
      <c r="L525" s="36" t="s">
        <v>165</v>
      </c>
      <c r="M525" s="35">
        <v>400.01</v>
      </c>
      <c r="N525" s="37" t="s">
        <v>165</v>
      </c>
      <c r="O525" s="38"/>
    </row>
    <row r="526" spans="1:15" x14ac:dyDescent="0.3">
      <c r="A526" s="3">
        <f t="shared" si="20"/>
        <v>2039</v>
      </c>
      <c r="B526" s="35">
        <v>2344.9249999999997</v>
      </c>
      <c r="C526" s="35">
        <v>16.927020000000002</v>
      </c>
      <c r="D526" s="35">
        <v>1100</v>
      </c>
      <c r="E526" s="35">
        <v>4400</v>
      </c>
      <c r="F526" s="37" t="s">
        <v>165</v>
      </c>
      <c r="G526" s="37" t="s">
        <v>165</v>
      </c>
      <c r="H526" s="86">
        <v>471</v>
      </c>
      <c r="I526" s="86">
        <v>310</v>
      </c>
      <c r="J526" s="35">
        <v>30.8</v>
      </c>
      <c r="K526" s="37" t="s">
        <v>165</v>
      </c>
      <c r="L526" s="36" t="s">
        <v>165</v>
      </c>
      <c r="M526" s="35">
        <v>400.01</v>
      </c>
      <c r="N526" s="37" t="s">
        <v>165</v>
      </c>
      <c r="O526" s="38"/>
    </row>
    <row r="527" spans="1:15" x14ac:dyDescent="0.3">
      <c r="A527" s="3">
        <f t="shared" si="20"/>
        <v>2040</v>
      </c>
      <c r="B527" s="35">
        <v>2464.9949999999999</v>
      </c>
      <c r="C527" s="35">
        <v>16.927020000000002</v>
      </c>
      <c r="D527" s="35">
        <v>1200.01</v>
      </c>
      <c r="E527" s="35">
        <v>4800.04</v>
      </c>
      <c r="F527" s="37" t="s">
        <v>165</v>
      </c>
      <c r="G527" s="37" t="s">
        <v>165</v>
      </c>
      <c r="H527" s="86">
        <v>487</v>
      </c>
      <c r="I527" s="86">
        <v>306</v>
      </c>
      <c r="J527" s="35">
        <v>30.8</v>
      </c>
      <c r="K527" s="37" t="s">
        <v>165</v>
      </c>
      <c r="L527" s="36" t="s">
        <v>165</v>
      </c>
      <c r="M527" s="35">
        <v>400.01</v>
      </c>
      <c r="N527" s="37" t="s">
        <v>165</v>
      </c>
      <c r="O527" s="38"/>
    </row>
    <row r="528" spans="1:15" x14ac:dyDescent="0.3">
      <c r="A528" s="3">
        <f t="shared" si="20"/>
        <v>2041</v>
      </c>
      <c r="B528" s="35">
        <v>2623.6350000000002</v>
      </c>
      <c r="C528" s="35">
        <v>16.927020000000002</v>
      </c>
      <c r="D528" s="35">
        <v>1200.01</v>
      </c>
      <c r="E528" s="35">
        <v>4800.04</v>
      </c>
      <c r="F528" s="37" t="s">
        <v>165</v>
      </c>
      <c r="G528" s="37" t="s">
        <v>165</v>
      </c>
      <c r="H528" s="86">
        <v>503</v>
      </c>
      <c r="I528" s="86">
        <v>314</v>
      </c>
      <c r="J528" s="35">
        <v>30.8</v>
      </c>
      <c r="K528" s="37" t="s">
        <v>165</v>
      </c>
      <c r="L528" s="36" t="s">
        <v>165</v>
      </c>
      <c r="M528" s="35">
        <v>400.01</v>
      </c>
      <c r="N528" s="37" t="s">
        <v>165</v>
      </c>
      <c r="O528" s="38"/>
    </row>
    <row r="529" spans="1:15" x14ac:dyDescent="0.3">
      <c r="A529" s="3">
        <f t="shared" si="20"/>
        <v>2042</v>
      </c>
      <c r="B529" s="35">
        <v>2673.9949999999994</v>
      </c>
      <c r="C529" s="35">
        <v>16.927020000000002</v>
      </c>
      <c r="D529" s="35">
        <v>1200.01</v>
      </c>
      <c r="E529" s="35">
        <v>4800.04</v>
      </c>
      <c r="F529" s="37" t="s">
        <v>165</v>
      </c>
      <c r="G529" s="37" t="s">
        <v>165</v>
      </c>
      <c r="H529" s="86">
        <v>514</v>
      </c>
      <c r="I529" s="86">
        <v>330</v>
      </c>
      <c r="J529" s="35">
        <v>30.8</v>
      </c>
      <c r="K529" s="37" t="s">
        <v>165</v>
      </c>
      <c r="L529" s="36" t="s">
        <v>165</v>
      </c>
      <c r="M529" s="35">
        <v>400.01</v>
      </c>
      <c r="N529" s="37" t="s">
        <v>165</v>
      </c>
      <c r="O529" s="38"/>
    </row>
    <row r="530" spans="1:15" customFormat="1" x14ac:dyDescent="0.3">
      <c r="A530" s="3">
        <f t="shared" si="20"/>
        <v>2043</v>
      </c>
      <c r="B530" s="35">
        <v>2759.1349999999998</v>
      </c>
      <c r="C530" s="35">
        <v>16.927020000000002</v>
      </c>
      <c r="D530" s="35">
        <v>1200.01</v>
      </c>
      <c r="E530" s="35">
        <v>4800.04</v>
      </c>
      <c r="F530" s="37" t="s">
        <v>165</v>
      </c>
      <c r="G530" s="37" t="s">
        <v>165</v>
      </c>
      <c r="H530" s="86">
        <v>523</v>
      </c>
      <c r="I530" s="86">
        <v>336</v>
      </c>
      <c r="J530" s="35">
        <v>30.8</v>
      </c>
      <c r="K530" s="37" t="s">
        <v>165</v>
      </c>
      <c r="L530" s="36" t="s">
        <v>165</v>
      </c>
      <c r="M530" s="35">
        <v>400.01</v>
      </c>
      <c r="N530" s="37" t="s">
        <v>165</v>
      </c>
      <c r="O530" s="38"/>
    </row>
    <row r="531" spans="1:15" x14ac:dyDescent="0.3">
      <c r="B531" s="26"/>
      <c r="C531" s="26"/>
      <c r="H531" s="82" t="s">
        <v>149</v>
      </c>
      <c r="I531" s="82" t="s">
        <v>149</v>
      </c>
    </row>
    <row r="532" spans="1:15" x14ac:dyDescent="0.3">
      <c r="A532" s="3">
        <f>A507+1</f>
        <v>21</v>
      </c>
      <c r="B532" s="47" t="str">
        <f ca="1">OFFSET(Portfolios!$B$7,A532,0)</f>
        <v>Portfolio21</v>
      </c>
      <c r="C532" s="47" t="str">
        <f ca="1">VLOOKUP(B532,Portfolios!$B$8:$D$47,2,FALSE)</f>
        <v>NV in 2026</v>
      </c>
      <c r="H532" s="82" t="s">
        <v>149</v>
      </c>
      <c r="I532" s="82" t="s">
        <v>149</v>
      </c>
    </row>
    <row r="533" spans="1:15" x14ac:dyDescent="0.3">
      <c r="B533" s="3" t="s">
        <v>152</v>
      </c>
      <c r="C533" s="3" t="s">
        <v>152</v>
      </c>
      <c r="D533" s="3" t="s">
        <v>153</v>
      </c>
      <c r="E533" s="3" t="s">
        <v>154</v>
      </c>
      <c r="F533" s="3" t="s">
        <v>153</v>
      </c>
      <c r="G533" s="3" t="s">
        <v>154</v>
      </c>
      <c r="H533" s="82" t="s">
        <v>149</v>
      </c>
      <c r="I533" s="82" t="s">
        <v>149</v>
      </c>
      <c r="J533" s="42" t="s">
        <v>157</v>
      </c>
      <c r="K533" s="11" t="s">
        <v>158</v>
      </c>
      <c r="L533" s="26"/>
    </row>
    <row r="534" spans="1:15" x14ac:dyDescent="0.3">
      <c r="A534" s="3" t="s">
        <v>160</v>
      </c>
      <c r="B534" s="3" t="s">
        <v>161</v>
      </c>
      <c r="C534" s="3" t="s">
        <v>162</v>
      </c>
      <c r="D534" s="3" t="s">
        <v>161</v>
      </c>
      <c r="E534" s="3" t="s">
        <v>161</v>
      </c>
      <c r="F534" s="3" t="s">
        <v>162</v>
      </c>
      <c r="G534" s="3" t="s">
        <v>162</v>
      </c>
      <c r="H534" s="82" t="s">
        <v>155</v>
      </c>
      <c r="I534" s="82" t="s">
        <v>156</v>
      </c>
      <c r="J534" s="3" t="s">
        <v>161</v>
      </c>
      <c r="K534" s="3" t="s">
        <v>162</v>
      </c>
      <c r="L534" s="3" t="s">
        <v>163</v>
      </c>
      <c r="M534" s="3" t="s">
        <v>174</v>
      </c>
      <c r="N534" s="3" t="s">
        <v>164</v>
      </c>
    </row>
    <row r="535" spans="1:15" x14ac:dyDescent="0.3">
      <c r="A535" s="3">
        <f>A510</f>
        <v>2023</v>
      </c>
      <c r="B535" s="36" t="s">
        <v>165</v>
      </c>
      <c r="C535" s="36">
        <v>85.489954347818653</v>
      </c>
      <c r="D535" s="37" t="s">
        <v>165</v>
      </c>
      <c r="E535" s="37" t="s">
        <v>165</v>
      </c>
      <c r="F535" s="37" t="s">
        <v>165</v>
      </c>
      <c r="G535" s="37" t="s">
        <v>165</v>
      </c>
      <c r="H535" s="84" t="s">
        <v>165</v>
      </c>
      <c r="I535" s="84" t="s">
        <v>165</v>
      </c>
      <c r="J535" s="37" t="s">
        <v>165</v>
      </c>
      <c r="K535" s="37" t="s">
        <v>165</v>
      </c>
      <c r="L535" s="36" t="s">
        <v>165</v>
      </c>
      <c r="M535" s="36" t="s">
        <v>165</v>
      </c>
      <c r="N535" s="37" t="s">
        <v>165</v>
      </c>
      <c r="O535" s="37"/>
    </row>
    <row r="536" spans="1:15" x14ac:dyDescent="0.3">
      <c r="A536" s="3">
        <f>A535+1</f>
        <v>2024</v>
      </c>
      <c r="B536" s="35">
        <v>138.6</v>
      </c>
      <c r="C536" s="35">
        <v>112.46754069217755</v>
      </c>
      <c r="D536" s="35">
        <v>0</v>
      </c>
      <c r="E536" s="36">
        <v>0</v>
      </c>
      <c r="F536" s="37" t="s">
        <v>165</v>
      </c>
      <c r="G536" s="37" t="s">
        <v>165</v>
      </c>
      <c r="H536" s="85">
        <v>30</v>
      </c>
      <c r="I536" s="85">
        <v>133</v>
      </c>
      <c r="J536" s="35">
        <v>0</v>
      </c>
      <c r="K536" s="37" t="s">
        <v>165</v>
      </c>
      <c r="L536" s="36" t="s">
        <v>165</v>
      </c>
      <c r="M536" s="35">
        <v>0</v>
      </c>
      <c r="N536" s="37" t="s">
        <v>165</v>
      </c>
      <c r="O536" s="38"/>
    </row>
    <row r="537" spans="1:15" x14ac:dyDescent="0.3">
      <c r="A537" s="3">
        <f t="shared" ref="A537:A554" si="21">A536+1</f>
        <v>2025</v>
      </c>
      <c r="B537" s="35">
        <v>250.21499999999997</v>
      </c>
      <c r="C537" s="35">
        <v>113.20977148356157</v>
      </c>
      <c r="D537" s="35">
        <v>400</v>
      </c>
      <c r="E537" s="36">
        <v>1600</v>
      </c>
      <c r="F537" s="37" t="s">
        <v>165</v>
      </c>
      <c r="G537" s="37" t="s">
        <v>165</v>
      </c>
      <c r="H537" s="85">
        <v>60</v>
      </c>
      <c r="I537" s="85">
        <v>162</v>
      </c>
      <c r="J537" s="35">
        <v>0</v>
      </c>
      <c r="K537" s="37" t="s">
        <v>165</v>
      </c>
      <c r="L537" s="36" t="s">
        <v>165</v>
      </c>
      <c r="M537" s="35">
        <v>0</v>
      </c>
      <c r="N537" s="37" t="s">
        <v>165</v>
      </c>
      <c r="O537" s="38"/>
    </row>
    <row r="538" spans="1:15" x14ac:dyDescent="0.3">
      <c r="A538" s="3">
        <f t="shared" si="21"/>
        <v>2026</v>
      </c>
      <c r="B538" s="35">
        <v>733.45</v>
      </c>
      <c r="C538" s="35">
        <v>114.47310072614376</v>
      </c>
      <c r="D538" s="35">
        <v>400</v>
      </c>
      <c r="E538" s="35">
        <v>1600</v>
      </c>
      <c r="F538" s="37" t="s">
        <v>165</v>
      </c>
      <c r="G538" s="37" t="s">
        <v>165</v>
      </c>
      <c r="H538" s="86">
        <v>90</v>
      </c>
      <c r="I538" s="86">
        <v>183</v>
      </c>
      <c r="J538" s="35">
        <v>12.54</v>
      </c>
      <c r="K538" s="37" t="s">
        <v>165</v>
      </c>
      <c r="L538" s="36" t="s">
        <v>165</v>
      </c>
      <c r="M538" s="35">
        <v>399.99</v>
      </c>
      <c r="N538" s="37" t="s">
        <v>165</v>
      </c>
      <c r="O538" s="38"/>
    </row>
    <row r="539" spans="1:15" x14ac:dyDescent="0.3">
      <c r="A539" s="3">
        <f t="shared" si="21"/>
        <v>2027</v>
      </c>
      <c r="B539" s="35">
        <v>733.46</v>
      </c>
      <c r="C539" s="35">
        <v>115.73906072251305</v>
      </c>
      <c r="D539" s="35">
        <v>400</v>
      </c>
      <c r="E539" s="35">
        <v>1600</v>
      </c>
      <c r="F539" s="37" t="s">
        <v>165</v>
      </c>
      <c r="G539" s="37" t="s">
        <v>165</v>
      </c>
      <c r="H539" s="86">
        <v>120</v>
      </c>
      <c r="I539" s="86">
        <v>199</v>
      </c>
      <c r="J539" s="35">
        <v>16.000000000000004</v>
      </c>
      <c r="K539" s="37" t="s">
        <v>165</v>
      </c>
      <c r="L539" s="36" t="s">
        <v>165</v>
      </c>
      <c r="M539" s="35">
        <v>399.99</v>
      </c>
      <c r="N539" s="37" t="s">
        <v>165</v>
      </c>
      <c r="O539" s="38"/>
    </row>
    <row r="540" spans="1:15" x14ac:dyDescent="0.3">
      <c r="A540" s="3">
        <f t="shared" si="21"/>
        <v>2028</v>
      </c>
      <c r="B540" s="35">
        <v>732.82</v>
      </c>
      <c r="C540" s="35">
        <v>116.88938767031144</v>
      </c>
      <c r="D540" s="35">
        <v>400</v>
      </c>
      <c r="E540" s="35">
        <v>1600</v>
      </c>
      <c r="F540" s="37" t="s">
        <v>165</v>
      </c>
      <c r="G540" s="37" t="s">
        <v>165</v>
      </c>
      <c r="H540" s="86">
        <v>150</v>
      </c>
      <c r="I540" s="86">
        <v>211</v>
      </c>
      <c r="J540" s="35">
        <v>21.560000000000002</v>
      </c>
      <c r="K540" s="37" t="s">
        <v>165</v>
      </c>
      <c r="L540" s="36" t="s">
        <v>165</v>
      </c>
      <c r="M540" s="35">
        <v>399.99</v>
      </c>
      <c r="N540" s="37" t="s">
        <v>165</v>
      </c>
      <c r="O540" s="38"/>
    </row>
    <row r="541" spans="1:15" x14ac:dyDescent="0.3">
      <c r="A541" s="3">
        <f t="shared" si="21"/>
        <v>2029</v>
      </c>
      <c r="B541" s="35">
        <v>980.57</v>
      </c>
      <c r="C541" s="35">
        <v>118.27882042730599</v>
      </c>
      <c r="D541" s="35">
        <v>400</v>
      </c>
      <c r="E541" s="35">
        <v>1600</v>
      </c>
      <c r="F541" s="37" t="s">
        <v>165</v>
      </c>
      <c r="G541" s="37" t="s">
        <v>165</v>
      </c>
      <c r="H541" s="86">
        <v>183</v>
      </c>
      <c r="I541" s="86">
        <v>218</v>
      </c>
      <c r="J541" s="35">
        <v>26.759999999999998</v>
      </c>
      <c r="K541" s="37" t="s">
        <v>165</v>
      </c>
      <c r="L541" s="36" t="s">
        <v>165</v>
      </c>
      <c r="M541" s="35">
        <v>399.99</v>
      </c>
      <c r="N541" s="37" t="s">
        <v>165</v>
      </c>
      <c r="O541" s="38"/>
    </row>
    <row r="542" spans="1:15" x14ac:dyDescent="0.3">
      <c r="A542" s="3">
        <f t="shared" si="21"/>
        <v>2030</v>
      </c>
      <c r="B542" s="35">
        <v>1127.02</v>
      </c>
      <c r="C542" s="35">
        <v>119.55259402516945</v>
      </c>
      <c r="D542" s="35">
        <v>577.30999999999995</v>
      </c>
      <c r="E542" s="35">
        <v>2309.2399999999998</v>
      </c>
      <c r="F542" s="37" t="s">
        <v>165</v>
      </c>
      <c r="G542" s="37" t="s">
        <v>165</v>
      </c>
      <c r="H542" s="86">
        <v>216</v>
      </c>
      <c r="I542" s="86">
        <v>228</v>
      </c>
      <c r="J542" s="35">
        <v>30.79</v>
      </c>
      <c r="K542" s="37" t="s">
        <v>165</v>
      </c>
      <c r="L542" s="36" t="s">
        <v>165</v>
      </c>
      <c r="M542" s="35">
        <v>400.01</v>
      </c>
      <c r="N542" s="37" t="s">
        <v>165</v>
      </c>
      <c r="O542" s="38"/>
    </row>
    <row r="543" spans="1:15" x14ac:dyDescent="0.3">
      <c r="A543" s="3">
        <f t="shared" si="21"/>
        <v>2031</v>
      </c>
      <c r="B543" s="35">
        <v>1221.9149999999997</v>
      </c>
      <c r="C543" s="35">
        <v>119.0394661550436</v>
      </c>
      <c r="D543" s="35">
        <v>677.31999999999994</v>
      </c>
      <c r="E543" s="35">
        <v>2709.2799999999997</v>
      </c>
      <c r="F543" s="37" t="s">
        <v>165</v>
      </c>
      <c r="G543" s="37" t="s">
        <v>165</v>
      </c>
      <c r="H543" s="86">
        <v>251</v>
      </c>
      <c r="I543" s="86">
        <v>242</v>
      </c>
      <c r="J543" s="35">
        <v>30.8</v>
      </c>
      <c r="K543" s="37" t="s">
        <v>165</v>
      </c>
      <c r="L543" s="36" t="s">
        <v>165</v>
      </c>
      <c r="M543" s="35">
        <v>400.01</v>
      </c>
      <c r="N543" s="37" t="s">
        <v>165</v>
      </c>
      <c r="O543" s="38"/>
    </row>
    <row r="544" spans="1:15" x14ac:dyDescent="0.3">
      <c r="A544" s="3">
        <f t="shared" si="21"/>
        <v>2032</v>
      </c>
      <c r="B544" s="35">
        <v>1333.595</v>
      </c>
      <c r="C544" s="35">
        <v>118.41300061010524</v>
      </c>
      <c r="D544" s="35">
        <v>777.32999999999993</v>
      </c>
      <c r="E544" s="35">
        <v>3109.3199999999997</v>
      </c>
      <c r="F544" s="37" t="s">
        <v>165</v>
      </c>
      <c r="G544" s="37" t="s">
        <v>165</v>
      </c>
      <c r="H544" s="86">
        <v>285</v>
      </c>
      <c r="I544" s="86">
        <v>252</v>
      </c>
      <c r="J544" s="35">
        <v>30.8</v>
      </c>
      <c r="K544" s="37" t="s">
        <v>165</v>
      </c>
      <c r="L544" s="36" t="s">
        <v>165</v>
      </c>
      <c r="M544" s="35">
        <v>400.01</v>
      </c>
      <c r="N544" s="37" t="s">
        <v>165</v>
      </c>
      <c r="O544" s="38"/>
    </row>
    <row r="545" spans="1:15" x14ac:dyDescent="0.3">
      <c r="A545" s="3">
        <f t="shared" si="21"/>
        <v>2033</v>
      </c>
      <c r="B545" s="35">
        <v>1443.5650000000001</v>
      </c>
      <c r="C545" s="35">
        <v>118.02089450464705</v>
      </c>
      <c r="D545" s="35">
        <v>877.33999999999992</v>
      </c>
      <c r="E545" s="35">
        <v>3509.3599999999997</v>
      </c>
      <c r="F545" s="37" t="s">
        <v>165</v>
      </c>
      <c r="G545" s="37" t="s">
        <v>165</v>
      </c>
      <c r="H545" s="86">
        <v>317</v>
      </c>
      <c r="I545" s="86">
        <v>261</v>
      </c>
      <c r="J545" s="35">
        <v>30.8</v>
      </c>
      <c r="K545" s="37" t="s">
        <v>165</v>
      </c>
      <c r="L545" s="36" t="s">
        <v>165</v>
      </c>
      <c r="M545" s="35">
        <v>400.01</v>
      </c>
      <c r="N545" s="37" t="s">
        <v>165</v>
      </c>
      <c r="O545" s="38"/>
    </row>
    <row r="546" spans="1:15" x14ac:dyDescent="0.3">
      <c r="A546" s="3">
        <f t="shared" si="21"/>
        <v>2034</v>
      </c>
      <c r="B546" s="35">
        <v>1551.7349999999999</v>
      </c>
      <c r="C546" s="35">
        <v>117.51542513212381</v>
      </c>
      <c r="D546" s="35">
        <v>877.33999999999992</v>
      </c>
      <c r="E546" s="35">
        <v>3509.3599999999997</v>
      </c>
      <c r="F546" s="37" t="s">
        <v>165</v>
      </c>
      <c r="G546" s="37" t="s">
        <v>165</v>
      </c>
      <c r="H546" s="86">
        <v>348</v>
      </c>
      <c r="I546" s="86">
        <v>270</v>
      </c>
      <c r="J546" s="35">
        <v>30.8</v>
      </c>
      <c r="K546" s="37" t="s">
        <v>165</v>
      </c>
      <c r="L546" s="36" t="s">
        <v>165</v>
      </c>
      <c r="M546" s="35">
        <v>400.01</v>
      </c>
      <c r="N546" s="37" t="s">
        <v>165</v>
      </c>
      <c r="O546" s="38"/>
    </row>
    <row r="547" spans="1:15" x14ac:dyDescent="0.3">
      <c r="A547" s="3">
        <f t="shared" si="21"/>
        <v>2035</v>
      </c>
      <c r="B547" s="35">
        <v>1671.2449999999999</v>
      </c>
      <c r="C547" s="35">
        <v>117.01248310646319</v>
      </c>
      <c r="D547" s="35">
        <v>877.33999999999992</v>
      </c>
      <c r="E547" s="35">
        <v>3509.3599999999997</v>
      </c>
      <c r="F547" s="37" t="s">
        <v>165</v>
      </c>
      <c r="G547" s="37" t="s">
        <v>165</v>
      </c>
      <c r="H547" s="86">
        <v>377</v>
      </c>
      <c r="I547" s="86">
        <v>272</v>
      </c>
      <c r="J547" s="35">
        <v>30.8</v>
      </c>
      <c r="K547" s="37" t="s">
        <v>165</v>
      </c>
      <c r="L547" s="36" t="s">
        <v>165</v>
      </c>
      <c r="M547" s="35">
        <v>400.01</v>
      </c>
      <c r="N547" s="37" t="s">
        <v>165</v>
      </c>
      <c r="O547" s="38"/>
    </row>
    <row r="548" spans="1:15" x14ac:dyDescent="0.3">
      <c r="A548" s="3">
        <f t="shared" si="21"/>
        <v>2036</v>
      </c>
      <c r="B548" s="35">
        <v>1828.2949999999998</v>
      </c>
      <c r="C548" s="35">
        <v>116.39845321543309</v>
      </c>
      <c r="D548" s="35">
        <v>877.33999999999992</v>
      </c>
      <c r="E548" s="35">
        <v>3509.3599999999997</v>
      </c>
      <c r="F548" s="37" t="s">
        <v>165</v>
      </c>
      <c r="G548" s="37" t="s">
        <v>165</v>
      </c>
      <c r="H548" s="86">
        <v>404</v>
      </c>
      <c r="I548" s="86">
        <v>287</v>
      </c>
      <c r="J548" s="35">
        <v>30.8</v>
      </c>
      <c r="K548" s="37" t="s">
        <v>165</v>
      </c>
      <c r="L548" s="36" t="s">
        <v>165</v>
      </c>
      <c r="M548" s="35">
        <v>400.01</v>
      </c>
      <c r="N548" s="37" t="s">
        <v>165</v>
      </c>
      <c r="O548" s="38"/>
    </row>
    <row r="549" spans="1:15" x14ac:dyDescent="0.3">
      <c r="A549" s="3">
        <f t="shared" si="21"/>
        <v>2037</v>
      </c>
      <c r="B549" s="35">
        <v>2006.375</v>
      </c>
      <c r="C549" s="35">
        <v>67.74752039704336</v>
      </c>
      <c r="D549" s="35">
        <v>899.98</v>
      </c>
      <c r="E549" s="35">
        <v>3599.92</v>
      </c>
      <c r="F549" s="37" t="s">
        <v>165</v>
      </c>
      <c r="G549" s="37" t="s">
        <v>165</v>
      </c>
      <c r="H549" s="86">
        <v>429</v>
      </c>
      <c r="I549" s="86">
        <v>296</v>
      </c>
      <c r="J549" s="35">
        <v>30.8</v>
      </c>
      <c r="K549" s="37" t="s">
        <v>165</v>
      </c>
      <c r="L549" s="36" t="s">
        <v>165</v>
      </c>
      <c r="M549" s="35">
        <v>400.01</v>
      </c>
      <c r="N549" s="37" t="s">
        <v>165</v>
      </c>
      <c r="O549" s="38"/>
    </row>
    <row r="550" spans="1:15" x14ac:dyDescent="0.3">
      <c r="A550" s="3">
        <f t="shared" si="21"/>
        <v>2038</v>
      </c>
      <c r="B550" s="35">
        <v>2196.3850000000002</v>
      </c>
      <c r="C550" s="35">
        <v>41.471463165077267</v>
      </c>
      <c r="D550" s="35">
        <v>999.99</v>
      </c>
      <c r="E550" s="35">
        <v>3999.96</v>
      </c>
      <c r="F550" s="37" t="s">
        <v>165</v>
      </c>
      <c r="G550" s="37" t="s">
        <v>165</v>
      </c>
      <c r="H550" s="86">
        <v>452</v>
      </c>
      <c r="I550" s="86">
        <v>303</v>
      </c>
      <c r="J550" s="35">
        <v>30.8</v>
      </c>
      <c r="K550" s="37" t="s">
        <v>165</v>
      </c>
      <c r="L550" s="36" t="s">
        <v>165</v>
      </c>
      <c r="M550" s="35">
        <v>400.01</v>
      </c>
      <c r="N550" s="37" t="s">
        <v>165</v>
      </c>
      <c r="O550" s="38"/>
    </row>
    <row r="551" spans="1:15" x14ac:dyDescent="0.3">
      <c r="A551" s="3">
        <f t="shared" si="21"/>
        <v>2039</v>
      </c>
      <c r="B551" s="35">
        <v>2344.9349999999995</v>
      </c>
      <c r="C551" s="35">
        <v>16.927020000000002</v>
      </c>
      <c r="D551" s="35">
        <v>1100</v>
      </c>
      <c r="E551" s="35">
        <v>4400</v>
      </c>
      <c r="F551" s="37" t="s">
        <v>165</v>
      </c>
      <c r="G551" s="37" t="s">
        <v>165</v>
      </c>
      <c r="H551" s="86">
        <v>471</v>
      </c>
      <c r="I551" s="86">
        <v>310</v>
      </c>
      <c r="J551" s="35">
        <v>30.8</v>
      </c>
      <c r="K551" s="37" t="s">
        <v>165</v>
      </c>
      <c r="L551" s="36" t="s">
        <v>165</v>
      </c>
      <c r="M551" s="35">
        <v>400.01</v>
      </c>
      <c r="N551" s="37" t="s">
        <v>165</v>
      </c>
      <c r="O551" s="38"/>
    </row>
    <row r="552" spans="1:15" x14ac:dyDescent="0.3">
      <c r="A552" s="3">
        <f t="shared" si="21"/>
        <v>2040</v>
      </c>
      <c r="B552" s="35">
        <v>2464.9949999999999</v>
      </c>
      <c r="C552" s="35">
        <v>16.927020000000002</v>
      </c>
      <c r="D552" s="35">
        <v>1200.01</v>
      </c>
      <c r="E552" s="35">
        <v>4800.04</v>
      </c>
      <c r="F552" s="37" t="s">
        <v>165</v>
      </c>
      <c r="G552" s="37" t="s">
        <v>165</v>
      </c>
      <c r="H552" s="86">
        <v>487</v>
      </c>
      <c r="I552" s="86">
        <v>306</v>
      </c>
      <c r="J552" s="35">
        <v>30.8</v>
      </c>
      <c r="K552" s="37" t="s">
        <v>165</v>
      </c>
      <c r="L552" s="36" t="s">
        <v>165</v>
      </c>
      <c r="M552" s="35">
        <v>400.01</v>
      </c>
      <c r="N552" s="37" t="s">
        <v>165</v>
      </c>
      <c r="O552" s="38"/>
    </row>
    <row r="553" spans="1:15" x14ac:dyDescent="0.3">
      <c r="A553" s="3">
        <f t="shared" si="21"/>
        <v>2041</v>
      </c>
      <c r="B553" s="35">
        <v>2623.6349999999998</v>
      </c>
      <c r="C553" s="35">
        <v>16.927020000000002</v>
      </c>
      <c r="D553" s="35">
        <v>1200.01</v>
      </c>
      <c r="E553" s="35">
        <v>4800.04</v>
      </c>
      <c r="F553" s="37" t="s">
        <v>165</v>
      </c>
      <c r="G553" s="37" t="s">
        <v>165</v>
      </c>
      <c r="H553" s="86">
        <v>503</v>
      </c>
      <c r="I553" s="86">
        <v>314</v>
      </c>
      <c r="J553" s="35">
        <v>30.8</v>
      </c>
      <c r="K553" s="37" t="s">
        <v>165</v>
      </c>
      <c r="L553" s="36" t="s">
        <v>165</v>
      </c>
      <c r="M553" s="35">
        <v>400.01</v>
      </c>
      <c r="N553" s="37" t="s">
        <v>165</v>
      </c>
      <c r="O553" s="38"/>
    </row>
    <row r="554" spans="1:15" x14ac:dyDescent="0.3">
      <c r="A554" s="3">
        <f t="shared" si="21"/>
        <v>2042</v>
      </c>
      <c r="B554" s="35">
        <v>2674.0049999999997</v>
      </c>
      <c r="C554" s="35">
        <v>16.927020000000002</v>
      </c>
      <c r="D554" s="35">
        <v>1200.01</v>
      </c>
      <c r="E554" s="35">
        <v>4800.04</v>
      </c>
      <c r="F554" s="37" t="s">
        <v>165</v>
      </c>
      <c r="G554" s="37" t="s">
        <v>165</v>
      </c>
      <c r="H554" s="86">
        <v>514</v>
      </c>
      <c r="I554" s="86">
        <v>330</v>
      </c>
      <c r="J554" s="35">
        <v>30.8</v>
      </c>
      <c r="K554" s="37" t="s">
        <v>165</v>
      </c>
      <c r="L554" s="36" t="s">
        <v>165</v>
      </c>
      <c r="M554" s="35">
        <v>400.01</v>
      </c>
      <c r="N554" s="37" t="s">
        <v>165</v>
      </c>
      <c r="O554" s="38"/>
    </row>
    <row r="555" spans="1:15" customFormat="1" x14ac:dyDescent="0.3">
      <c r="A555" s="3">
        <v>2043</v>
      </c>
      <c r="B555" s="35">
        <v>2759.1349999999998</v>
      </c>
      <c r="C555" s="35">
        <v>16.927020000000002</v>
      </c>
      <c r="D555" s="35">
        <v>1200.01</v>
      </c>
      <c r="E555" s="35">
        <v>4800.04</v>
      </c>
      <c r="F555" s="37" t="s">
        <v>165</v>
      </c>
      <c r="G555" s="37" t="s">
        <v>165</v>
      </c>
      <c r="H555" s="86">
        <v>523</v>
      </c>
      <c r="I555" s="86">
        <v>336</v>
      </c>
      <c r="J555" s="35">
        <v>30.8</v>
      </c>
      <c r="K555" s="37" t="s">
        <v>165</v>
      </c>
      <c r="L555" s="36" t="s">
        <v>165</v>
      </c>
      <c r="M555" s="35">
        <v>400.01</v>
      </c>
      <c r="N555" s="37" t="s">
        <v>165</v>
      </c>
      <c r="O555" s="38"/>
    </row>
    <row r="556" spans="1:15" x14ac:dyDescent="0.3">
      <c r="B556" s="26"/>
      <c r="C556" s="26"/>
      <c r="H556" s="82" t="s">
        <v>149</v>
      </c>
      <c r="I556" s="82" t="s">
        <v>149</v>
      </c>
    </row>
    <row r="557" spans="1:15" x14ac:dyDescent="0.3">
      <c r="A557" s="3">
        <f>A532+1</f>
        <v>22</v>
      </c>
      <c r="B557" s="47" t="str">
        <f ca="1">OFFSET(Portfolios!$B$7,A557,0)</f>
        <v>Portfolio22</v>
      </c>
      <c r="C557" s="47" t="str">
        <f ca="1">VLOOKUP(B557,Portfolios!$B$8:$D$47,2,FALSE)</f>
        <v>WY in 2028</v>
      </c>
      <c r="H557" s="82" t="s">
        <v>149</v>
      </c>
      <c r="I557" s="82" t="s">
        <v>149</v>
      </c>
    </row>
    <row r="558" spans="1:15" x14ac:dyDescent="0.3">
      <c r="B558" s="3" t="s">
        <v>152</v>
      </c>
      <c r="C558" s="3" t="s">
        <v>152</v>
      </c>
      <c r="D558" s="3" t="s">
        <v>153</v>
      </c>
      <c r="E558" s="3" t="s">
        <v>154</v>
      </c>
      <c r="F558" s="3" t="s">
        <v>153</v>
      </c>
      <c r="G558" s="3" t="s">
        <v>154</v>
      </c>
      <c r="H558" s="82" t="s">
        <v>149</v>
      </c>
      <c r="I558" s="82" t="s">
        <v>149</v>
      </c>
      <c r="J558" s="42" t="s">
        <v>157</v>
      </c>
      <c r="K558" s="11" t="s">
        <v>158</v>
      </c>
      <c r="L558" s="26"/>
    </row>
    <row r="559" spans="1:15" x14ac:dyDescent="0.3">
      <c r="A559" s="3" t="s">
        <v>160</v>
      </c>
      <c r="B559" s="3" t="s">
        <v>161</v>
      </c>
      <c r="C559" s="3" t="s">
        <v>162</v>
      </c>
      <c r="D559" s="3" t="s">
        <v>161</v>
      </c>
      <c r="E559" s="3" t="s">
        <v>161</v>
      </c>
      <c r="F559" s="3" t="s">
        <v>162</v>
      </c>
      <c r="G559" s="3" t="s">
        <v>162</v>
      </c>
      <c r="H559" s="82" t="s">
        <v>155</v>
      </c>
      <c r="I559" s="82" t="s">
        <v>156</v>
      </c>
      <c r="J559" s="3" t="s">
        <v>161</v>
      </c>
      <c r="K559" s="3" t="s">
        <v>162</v>
      </c>
      <c r="L559" s="3" t="s">
        <v>163</v>
      </c>
      <c r="M559" s="3" t="s">
        <v>174</v>
      </c>
      <c r="N559" s="3" t="s">
        <v>164</v>
      </c>
    </row>
    <row r="560" spans="1:15" x14ac:dyDescent="0.3">
      <c r="A560" s="3">
        <f>A535</f>
        <v>2023</v>
      </c>
      <c r="B560" s="36" t="s">
        <v>165</v>
      </c>
      <c r="C560" s="36">
        <v>85.489954347818653</v>
      </c>
      <c r="D560" s="37" t="s">
        <v>165</v>
      </c>
      <c r="E560" s="37" t="s">
        <v>165</v>
      </c>
      <c r="F560" s="37" t="s">
        <v>165</v>
      </c>
      <c r="G560" s="37" t="s">
        <v>165</v>
      </c>
      <c r="H560" s="84" t="s">
        <v>165</v>
      </c>
      <c r="I560" s="84" t="s">
        <v>165</v>
      </c>
      <c r="J560" s="37" t="s">
        <v>165</v>
      </c>
      <c r="K560" s="37" t="s">
        <v>165</v>
      </c>
      <c r="L560" s="36" t="s">
        <v>165</v>
      </c>
      <c r="M560" s="36" t="s">
        <v>165</v>
      </c>
      <c r="N560" s="37" t="s">
        <v>165</v>
      </c>
      <c r="O560" s="37"/>
    </row>
    <row r="561" spans="1:15" x14ac:dyDescent="0.3">
      <c r="A561" s="3">
        <f>A560+1</f>
        <v>2024</v>
      </c>
      <c r="B561" s="35">
        <v>138.6</v>
      </c>
      <c r="C561" s="35">
        <v>112.46754069217755</v>
      </c>
      <c r="D561" s="35">
        <v>0</v>
      </c>
      <c r="E561" s="36">
        <v>0</v>
      </c>
      <c r="F561" s="37" t="s">
        <v>165</v>
      </c>
      <c r="G561" s="37" t="s">
        <v>165</v>
      </c>
      <c r="H561" s="85">
        <v>30</v>
      </c>
      <c r="I561" s="85">
        <v>133</v>
      </c>
      <c r="J561" s="35">
        <v>0</v>
      </c>
      <c r="K561" s="37" t="s">
        <v>165</v>
      </c>
      <c r="L561" s="36" t="s">
        <v>165</v>
      </c>
      <c r="M561" s="35">
        <v>0</v>
      </c>
      <c r="N561" s="37" t="s">
        <v>165</v>
      </c>
      <c r="O561" s="38"/>
    </row>
    <row r="562" spans="1:15" x14ac:dyDescent="0.3">
      <c r="A562" s="3">
        <f t="shared" ref="A562:A580" si="22">A561+1</f>
        <v>2025</v>
      </c>
      <c r="B562" s="35">
        <v>250.21499999999997</v>
      </c>
      <c r="C562" s="35">
        <v>113.20977148356157</v>
      </c>
      <c r="D562" s="35">
        <v>400</v>
      </c>
      <c r="E562" s="36">
        <v>1600</v>
      </c>
      <c r="F562" s="37" t="s">
        <v>165</v>
      </c>
      <c r="G562" s="37" t="s">
        <v>165</v>
      </c>
      <c r="H562" s="85">
        <v>60</v>
      </c>
      <c r="I562" s="85">
        <v>162</v>
      </c>
      <c r="J562" s="35">
        <v>0</v>
      </c>
      <c r="K562" s="37" t="s">
        <v>165</v>
      </c>
      <c r="L562" s="36" t="s">
        <v>165</v>
      </c>
      <c r="M562" s="35">
        <v>0</v>
      </c>
      <c r="N562" s="37" t="s">
        <v>165</v>
      </c>
      <c r="O562" s="38"/>
    </row>
    <row r="563" spans="1:15" x14ac:dyDescent="0.3">
      <c r="A563" s="3">
        <f t="shared" si="22"/>
        <v>2026</v>
      </c>
      <c r="B563" s="35">
        <v>659.98</v>
      </c>
      <c r="C563" s="35">
        <v>114.47310072614376</v>
      </c>
      <c r="D563" s="35">
        <v>532.03</v>
      </c>
      <c r="E563" s="35">
        <v>2128.12</v>
      </c>
      <c r="F563" s="37" t="s">
        <v>165</v>
      </c>
      <c r="G563" s="37" t="s">
        <v>165</v>
      </c>
      <c r="H563" s="86">
        <v>90</v>
      </c>
      <c r="I563" s="86">
        <v>183</v>
      </c>
      <c r="J563" s="35">
        <v>12.54</v>
      </c>
      <c r="K563" s="37" t="s">
        <v>165</v>
      </c>
      <c r="L563" s="36" t="s">
        <v>165</v>
      </c>
      <c r="M563" s="35">
        <v>0</v>
      </c>
      <c r="N563" s="37" t="s">
        <v>165</v>
      </c>
      <c r="O563" s="38"/>
    </row>
    <row r="564" spans="1:15" x14ac:dyDescent="0.3">
      <c r="A564" s="3">
        <f t="shared" si="22"/>
        <v>2027</v>
      </c>
      <c r="B564" s="35">
        <v>659.99</v>
      </c>
      <c r="C564" s="35">
        <v>115.73906072251305</v>
      </c>
      <c r="D564" s="35">
        <v>610.14</v>
      </c>
      <c r="E564" s="35">
        <v>2440.56</v>
      </c>
      <c r="F564" s="37" t="s">
        <v>165</v>
      </c>
      <c r="G564" s="37" t="s">
        <v>165</v>
      </c>
      <c r="H564" s="86">
        <v>120</v>
      </c>
      <c r="I564" s="86">
        <v>199</v>
      </c>
      <c r="J564" s="35">
        <v>16.010000000000002</v>
      </c>
      <c r="K564" s="37" t="s">
        <v>165</v>
      </c>
      <c r="L564" s="36" t="s">
        <v>165</v>
      </c>
      <c r="M564" s="35">
        <v>0</v>
      </c>
      <c r="N564" s="37" t="s">
        <v>165</v>
      </c>
      <c r="O564" s="38"/>
    </row>
    <row r="565" spans="1:15" x14ac:dyDescent="0.3">
      <c r="A565" s="3">
        <f t="shared" si="22"/>
        <v>2028</v>
      </c>
      <c r="B565" s="35">
        <v>835.72</v>
      </c>
      <c r="C565" s="35">
        <v>116.88938767031144</v>
      </c>
      <c r="D565" s="35">
        <v>610.14</v>
      </c>
      <c r="E565" s="35">
        <v>2440.56</v>
      </c>
      <c r="F565" s="37" t="s">
        <v>165</v>
      </c>
      <c r="G565" s="37" t="s">
        <v>165</v>
      </c>
      <c r="H565" s="86">
        <v>150</v>
      </c>
      <c r="I565" s="86">
        <v>211</v>
      </c>
      <c r="J565" s="35">
        <v>21.57</v>
      </c>
      <c r="K565" s="37" t="s">
        <v>165</v>
      </c>
      <c r="L565" s="36" t="s">
        <v>165</v>
      </c>
      <c r="M565" s="35">
        <v>399.99</v>
      </c>
      <c r="N565" s="37" t="s">
        <v>165</v>
      </c>
      <c r="O565" s="38"/>
    </row>
    <row r="566" spans="1:15" x14ac:dyDescent="0.3">
      <c r="A566" s="3">
        <f t="shared" si="22"/>
        <v>2029</v>
      </c>
      <c r="B566" s="35">
        <v>983.42</v>
      </c>
      <c r="C566" s="35">
        <v>118.27882042730599</v>
      </c>
      <c r="D566" s="35">
        <v>610.14</v>
      </c>
      <c r="E566" s="35">
        <v>2440.56</v>
      </c>
      <c r="F566" s="37" t="s">
        <v>165</v>
      </c>
      <c r="G566" s="37" t="s">
        <v>165</v>
      </c>
      <c r="H566" s="86">
        <v>183</v>
      </c>
      <c r="I566" s="86">
        <v>218</v>
      </c>
      <c r="J566" s="35">
        <v>26.769999999999996</v>
      </c>
      <c r="K566" s="37" t="s">
        <v>165</v>
      </c>
      <c r="L566" s="36" t="s">
        <v>165</v>
      </c>
      <c r="M566" s="35">
        <v>399.99</v>
      </c>
      <c r="N566" s="37" t="s">
        <v>165</v>
      </c>
      <c r="O566" s="38"/>
    </row>
    <row r="567" spans="1:15" x14ac:dyDescent="0.3">
      <c r="A567" s="3">
        <f t="shared" si="22"/>
        <v>2030</v>
      </c>
      <c r="B567" s="35">
        <v>1131.92</v>
      </c>
      <c r="C567" s="35">
        <v>119.55259402516945</v>
      </c>
      <c r="D567" s="35">
        <v>924.79</v>
      </c>
      <c r="E567" s="35">
        <v>3699.16</v>
      </c>
      <c r="F567" s="37" t="s">
        <v>165</v>
      </c>
      <c r="G567" s="37" t="s">
        <v>165</v>
      </c>
      <c r="H567" s="86">
        <v>216</v>
      </c>
      <c r="I567" s="86">
        <v>228</v>
      </c>
      <c r="J567" s="35">
        <v>30.8</v>
      </c>
      <c r="K567" s="37" t="s">
        <v>165</v>
      </c>
      <c r="L567" s="36" t="s">
        <v>165</v>
      </c>
      <c r="M567" s="35">
        <v>400.01</v>
      </c>
      <c r="N567" s="37" t="s">
        <v>165</v>
      </c>
      <c r="O567" s="38"/>
    </row>
    <row r="568" spans="1:15" x14ac:dyDescent="0.3">
      <c r="A568" s="3">
        <f t="shared" si="22"/>
        <v>2031</v>
      </c>
      <c r="B568" s="35">
        <v>1226.0149999999999</v>
      </c>
      <c r="C568" s="35">
        <v>119.0394661550436</v>
      </c>
      <c r="D568" s="35">
        <v>980.59</v>
      </c>
      <c r="E568" s="35">
        <v>3922.36</v>
      </c>
      <c r="F568" s="37" t="s">
        <v>165</v>
      </c>
      <c r="G568" s="37" t="s">
        <v>165</v>
      </c>
      <c r="H568" s="86">
        <v>251</v>
      </c>
      <c r="I568" s="86">
        <v>242</v>
      </c>
      <c r="J568" s="35">
        <v>30.8</v>
      </c>
      <c r="K568" s="37" t="s">
        <v>165</v>
      </c>
      <c r="L568" s="36" t="s">
        <v>165</v>
      </c>
      <c r="M568" s="35">
        <v>400.01</v>
      </c>
      <c r="N568" s="37" t="s">
        <v>165</v>
      </c>
      <c r="O568" s="38"/>
    </row>
    <row r="569" spans="1:15" x14ac:dyDescent="0.3">
      <c r="A569" s="3">
        <f t="shared" si="22"/>
        <v>2032</v>
      </c>
      <c r="B569" s="35">
        <v>1336.5549999999998</v>
      </c>
      <c r="C569" s="35">
        <v>118.41300061010524</v>
      </c>
      <c r="D569" s="35">
        <v>980.59</v>
      </c>
      <c r="E569" s="35">
        <v>3922.36</v>
      </c>
      <c r="F569" s="37" t="s">
        <v>165</v>
      </c>
      <c r="G569" s="37" t="s">
        <v>165</v>
      </c>
      <c r="H569" s="86">
        <v>285</v>
      </c>
      <c r="I569" s="86">
        <v>252</v>
      </c>
      <c r="J569" s="35">
        <v>30.8</v>
      </c>
      <c r="K569" s="37" t="s">
        <v>165</v>
      </c>
      <c r="L569" s="36" t="s">
        <v>165</v>
      </c>
      <c r="M569" s="35">
        <v>400.01</v>
      </c>
      <c r="N569" s="37" t="s">
        <v>165</v>
      </c>
      <c r="O569" s="38"/>
    </row>
    <row r="570" spans="1:15" x14ac:dyDescent="0.3">
      <c r="A570" s="3">
        <f t="shared" si="22"/>
        <v>2033</v>
      </c>
      <c r="B570" s="35">
        <v>1444.9749999999999</v>
      </c>
      <c r="C570" s="35">
        <v>118.02089450464705</v>
      </c>
      <c r="D570" s="35">
        <v>980.59</v>
      </c>
      <c r="E570" s="35">
        <v>3922.36</v>
      </c>
      <c r="F570" s="37" t="s">
        <v>165</v>
      </c>
      <c r="G570" s="37" t="s">
        <v>165</v>
      </c>
      <c r="H570" s="86">
        <v>317</v>
      </c>
      <c r="I570" s="86">
        <v>261</v>
      </c>
      <c r="J570" s="35">
        <v>30.8</v>
      </c>
      <c r="K570" s="37" t="s">
        <v>165</v>
      </c>
      <c r="L570" s="36" t="s">
        <v>165</v>
      </c>
      <c r="M570" s="35">
        <v>400.01</v>
      </c>
      <c r="N570" s="37" t="s">
        <v>165</v>
      </c>
      <c r="O570" s="38"/>
    </row>
    <row r="571" spans="1:15" x14ac:dyDescent="0.3">
      <c r="A571" s="3">
        <f t="shared" si="22"/>
        <v>2034</v>
      </c>
      <c r="B571" s="35">
        <v>1553.1949999999997</v>
      </c>
      <c r="C571" s="35">
        <v>117.51542513212381</v>
      </c>
      <c r="D571" s="35">
        <v>980.59</v>
      </c>
      <c r="E571" s="35">
        <v>3922.36</v>
      </c>
      <c r="F571" s="37" t="s">
        <v>165</v>
      </c>
      <c r="G571" s="37" t="s">
        <v>165</v>
      </c>
      <c r="H571" s="86">
        <v>348</v>
      </c>
      <c r="I571" s="86">
        <v>270</v>
      </c>
      <c r="J571" s="35">
        <v>30.8</v>
      </c>
      <c r="K571" s="37" t="s">
        <v>165</v>
      </c>
      <c r="L571" s="36" t="s">
        <v>165</v>
      </c>
      <c r="M571" s="35">
        <v>400.01</v>
      </c>
      <c r="N571" s="37" t="s">
        <v>165</v>
      </c>
      <c r="O571" s="38"/>
    </row>
    <row r="572" spans="1:15" x14ac:dyDescent="0.3">
      <c r="A572" s="3">
        <f t="shared" si="22"/>
        <v>2035</v>
      </c>
      <c r="B572" s="35">
        <v>1672.595</v>
      </c>
      <c r="C572" s="35">
        <v>117.01248310646319</v>
      </c>
      <c r="D572" s="35">
        <v>980.59</v>
      </c>
      <c r="E572" s="35">
        <v>3922.36</v>
      </c>
      <c r="F572" s="37" t="s">
        <v>165</v>
      </c>
      <c r="G572" s="37" t="s">
        <v>165</v>
      </c>
      <c r="H572" s="86">
        <v>377</v>
      </c>
      <c r="I572" s="86">
        <v>272</v>
      </c>
      <c r="J572" s="35">
        <v>30.8</v>
      </c>
      <c r="K572" s="37" t="s">
        <v>165</v>
      </c>
      <c r="L572" s="36" t="s">
        <v>165</v>
      </c>
      <c r="M572" s="35">
        <v>400.01</v>
      </c>
      <c r="N572" s="37" t="s">
        <v>165</v>
      </c>
      <c r="O572" s="38"/>
    </row>
    <row r="573" spans="1:15" x14ac:dyDescent="0.3">
      <c r="A573" s="3">
        <f t="shared" si="22"/>
        <v>2036</v>
      </c>
      <c r="B573" s="35">
        <v>1829.6849999999999</v>
      </c>
      <c r="C573" s="35">
        <v>116.39845321543309</v>
      </c>
      <c r="D573" s="35">
        <v>980.59</v>
      </c>
      <c r="E573" s="35">
        <v>3922.36</v>
      </c>
      <c r="F573" s="37" t="s">
        <v>165</v>
      </c>
      <c r="G573" s="37" t="s">
        <v>165</v>
      </c>
      <c r="H573" s="86">
        <v>404</v>
      </c>
      <c r="I573" s="86">
        <v>287</v>
      </c>
      <c r="J573" s="35">
        <v>30.8</v>
      </c>
      <c r="K573" s="37" t="s">
        <v>165</v>
      </c>
      <c r="L573" s="36" t="s">
        <v>165</v>
      </c>
      <c r="M573" s="35">
        <v>400.01</v>
      </c>
      <c r="N573" s="37" t="s">
        <v>165</v>
      </c>
      <c r="O573" s="38"/>
    </row>
    <row r="574" spans="1:15" x14ac:dyDescent="0.3">
      <c r="A574" s="3">
        <f t="shared" si="22"/>
        <v>2037</v>
      </c>
      <c r="B574" s="35">
        <v>2006.7850000000001</v>
      </c>
      <c r="C574" s="35">
        <v>67.74752039704336</v>
      </c>
      <c r="D574" s="35">
        <v>980.59</v>
      </c>
      <c r="E574" s="35">
        <v>3922.36</v>
      </c>
      <c r="F574" s="37" t="s">
        <v>165</v>
      </c>
      <c r="G574" s="37" t="s">
        <v>165</v>
      </c>
      <c r="H574" s="86">
        <v>429</v>
      </c>
      <c r="I574" s="86">
        <v>296</v>
      </c>
      <c r="J574" s="35">
        <v>30.8</v>
      </c>
      <c r="K574" s="37" t="s">
        <v>165</v>
      </c>
      <c r="L574" s="36" t="s">
        <v>165</v>
      </c>
      <c r="M574" s="35">
        <v>400.01</v>
      </c>
      <c r="N574" s="37" t="s">
        <v>165</v>
      </c>
      <c r="O574" s="38"/>
    </row>
    <row r="575" spans="1:15" x14ac:dyDescent="0.3">
      <c r="A575" s="3">
        <f t="shared" si="22"/>
        <v>2038</v>
      </c>
      <c r="B575" s="35">
        <v>2196.375</v>
      </c>
      <c r="C575" s="35">
        <v>41.471463165077267</v>
      </c>
      <c r="D575" s="35">
        <v>999.99</v>
      </c>
      <c r="E575" s="35">
        <v>3999.96</v>
      </c>
      <c r="F575" s="37" t="s">
        <v>165</v>
      </c>
      <c r="G575" s="37" t="s">
        <v>165</v>
      </c>
      <c r="H575" s="86">
        <v>452</v>
      </c>
      <c r="I575" s="86">
        <v>303</v>
      </c>
      <c r="J575" s="35">
        <v>30.8</v>
      </c>
      <c r="K575" s="37" t="s">
        <v>165</v>
      </c>
      <c r="L575" s="36" t="s">
        <v>165</v>
      </c>
      <c r="M575" s="35">
        <v>400.01</v>
      </c>
      <c r="N575" s="37" t="s">
        <v>165</v>
      </c>
      <c r="O575" s="38"/>
    </row>
    <row r="576" spans="1:15" x14ac:dyDescent="0.3">
      <c r="A576" s="3">
        <f t="shared" si="22"/>
        <v>2039</v>
      </c>
      <c r="B576" s="35">
        <v>2344.9249999999997</v>
      </c>
      <c r="C576" s="35">
        <v>16.927020000000002</v>
      </c>
      <c r="D576" s="35">
        <v>1100</v>
      </c>
      <c r="E576" s="35">
        <v>4400</v>
      </c>
      <c r="F576" s="37" t="s">
        <v>165</v>
      </c>
      <c r="G576" s="37" t="s">
        <v>165</v>
      </c>
      <c r="H576" s="86">
        <v>471</v>
      </c>
      <c r="I576" s="86">
        <v>310</v>
      </c>
      <c r="J576" s="35">
        <v>30.8</v>
      </c>
      <c r="K576" s="37" t="s">
        <v>165</v>
      </c>
      <c r="L576" s="36" t="s">
        <v>165</v>
      </c>
      <c r="M576" s="35">
        <v>400.01</v>
      </c>
      <c r="N576" s="37" t="s">
        <v>165</v>
      </c>
      <c r="O576" s="38"/>
    </row>
    <row r="577" spans="1:15" x14ac:dyDescent="0.3">
      <c r="A577" s="3">
        <f t="shared" si="22"/>
        <v>2040</v>
      </c>
      <c r="B577" s="35">
        <v>2464.9949999999999</v>
      </c>
      <c r="C577" s="35">
        <v>16.927020000000002</v>
      </c>
      <c r="D577" s="35">
        <v>1200.01</v>
      </c>
      <c r="E577" s="35">
        <v>4800.04</v>
      </c>
      <c r="F577" s="37" t="s">
        <v>165</v>
      </c>
      <c r="G577" s="37" t="s">
        <v>165</v>
      </c>
      <c r="H577" s="86">
        <v>487</v>
      </c>
      <c r="I577" s="86">
        <v>306</v>
      </c>
      <c r="J577" s="35">
        <v>30.8</v>
      </c>
      <c r="K577" s="37" t="s">
        <v>165</v>
      </c>
      <c r="L577" s="36" t="s">
        <v>165</v>
      </c>
      <c r="M577" s="35">
        <v>400.01</v>
      </c>
      <c r="N577" s="37" t="s">
        <v>165</v>
      </c>
      <c r="O577" s="38"/>
    </row>
    <row r="578" spans="1:15" x14ac:dyDescent="0.3">
      <c r="A578" s="3">
        <f t="shared" si="22"/>
        <v>2041</v>
      </c>
      <c r="B578" s="35">
        <v>2623.6350000000002</v>
      </c>
      <c r="C578" s="35">
        <v>16.927020000000002</v>
      </c>
      <c r="D578" s="35">
        <v>1200.01</v>
      </c>
      <c r="E578" s="35">
        <v>4800.04</v>
      </c>
      <c r="F578" s="37" t="s">
        <v>165</v>
      </c>
      <c r="G578" s="37" t="s">
        <v>165</v>
      </c>
      <c r="H578" s="86">
        <v>503</v>
      </c>
      <c r="I578" s="86">
        <v>314</v>
      </c>
      <c r="J578" s="35">
        <v>30.8</v>
      </c>
      <c r="K578" s="37" t="s">
        <v>165</v>
      </c>
      <c r="L578" s="36" t="s">
        <v>165</v>
      </c>
      <c r="M578" s="35">
        <v>400.01</v>
      </c>
      <c r="N578" s="37" t="s">
        <v>165</v>
      </c>
      <c r="O578" s="38"/>
    </row>
    <row r="579" spans="1:15" x14ac:dyDescent="0.3">
      <c r="A579" s="3">
        <f t="shared" si="22"/>
        <v>2042</v>
      </c>
      <c r="B579" s="35">
        <v>2673.9949999999994</v>
      </c>
      <c r="C579" s="35">
        <v>16.927020000000002</v>
      </c>
      <c r="D579" s="35">
        <v>1200.01</v>
      </c>
      <c r="E579" s="35">
        <v>4800.04</v>
      </c>
      <c r="F579" s="37" t="s">
        <v>165</v>
      </c>
      <c r="G579" s="37" t="s">
        <v>165</v>
      </c>
      <c r="H579" s="86">
        <v>514</v>
      </c>
      <c r="I579" s="86">
        <v>330</v>
      </c>
      <c r="J579" s="35">
        <v>30.8</v>
      </c>
      <c r="K579" s="37" t="s">
        <v>165</v>
      </c>
      <c r="L579" s="36" t="s">
        <v>165</v>
      </c>
      <c r="M579" s="35">
        <v>400.01</v>
      </c>
      <c r="N579" s="37" t="s">
        <v>165</v>
      </c>
      <c r="O579" s="38"/>
    </row>
    <row r="580" spans="1:15" customFormat="1" x14ac:dyDescent="0.3">
      <c r="A580" s="3">
        <f t="shared" si="22"/>
        <v>2043</v>
      </c>
      <c r="B580" s="35">
        <v>2759.1349999999998</v>
      </c>
      <c r="C580" s="35">
        <v>16.927020000000002</v>
      </c>
      <c r="D580" s="35">
        <v>1200.01</v>
      </c>
      <c r="E580" s="35">
        <v>4800.04</v>
      </c>
      <c r="F580" s="37" t="s">
        <v>165</v>
      </c>
      <c r="G580" s="37" t="s">
        <v>165</v>
      </c>
      <c r="H580" s="86">
        <v>523</v>
      </c>
      <c r="I580" s="86">
        <v>336</v>
      </c>
      <c r="J580" s="35">
        <v>30.8</v>
      </c>
      <c r="K580" s="37" t="s">
        <v>165</v>
      </c>
      <c r="L580" s="36" t="s">
        <v>165</v>
      </c>
      <c r="M580" s="35">
        <v>400.01</v>
      </c>
      <c r="N580" s="37" t="s">
        <v>165</v>
      </c>
      <c r="O580" s="38"/>
    </row>
    <row r="581" spans="1:15" x14ac:dyDescent="0.3">
      <c r="B581" s="26"/>
      <c r="C581" s="26"/>
      <c r="H581" s="82" t="s">
        <v>149</v>
      </c>
      <c r="I581" s="82" t="s">
        <v>149</v>
      </c>
    </row>
    <row r="582" spans="1:15" x14ac:dyDescent="0.3">
      <c r="A582" s="3">
        <f>A557+1</f>
        <v>23</v>
      </c>
      <c r="B582" s="47" t="str">
        <f ca="1">OFFSET(Portfolios!$B$7,A582,0)</f>
        <v>Portfolio23</v>
      </c>
      <c r="C582" s="47" t="str">
        <f ca="1">VLOOKUP(B582,Portfolios!$B$8:$D$47,2,FALSE)</f>
        <v>NV in 2028</v>
      </c>
      <c r="H582" s="82" t="s">
        <v>149</v>
      </c>
      <c r="I582" s="82" t="s">
        <v>149</v>
      </c>
    </row>
    <row r="583" spans="1:15" x14ac:dyDescent="0.3">
      <c r="B583" s="3" t="s">
        <v>152</v>
      </c>
      <c r="C583" s="3" t="s">
        <v>152</v>
      </c>
      <c r="D583" s="3" t="s">
        <v>153</v>
      </c>
      <c r="E583" s="3" t="s">
        <v>154</v>
      </c>
      <c r="F583" s="3" t="s">
        <v>153</v>
      </c>
      <c r="G583" s="3" t="s">
        <v>154</v>
      </c>
      <c r="H583" s="82" t="s">
        <v>149</v>
      </c>
      <c r="I583" s="82" t="s">
        <v>149</v>
      </c>
      <c r="J583" s="42" t="s">
        <v>157</v>
      </c>
      <c r="K583" s="11" t="s">
        <v>158</v>
      </c>
      <c r="L583" s="26"/>
    </row>
    <row r="584" spans="1:15" x14ac:dyDescent="0.3">
      <c r="A584" s="3" t="s">
        <v>160</v>
      </c>
      <c r="B584" s="3" t="s">
        <v>161</v>
      </c>
      <c r="C584" s="3" t="s">
        <v>162</v>
      </c>
      <c r="D584" s="3" t="s">
        <v>161</v>
      </c>
      <c r="E584" s="3" t="s">
        <v>161</v>
      </c>
      <c r="F584" s="3" t="s">
        <v>162</v>
      </c>
      <c r="G584" s="3" t="s">
        <v>162</v>
      </c>
      <c r="H584" s="82" t="s">
        <v>155</v>
      </c>
      <c r="I584" s="82" t="s">
        <v>156</v>
      </c>
      <c r="J584" s="3" t="s">
        <v>161</v>
      </c>
      <c r="K584" s="3" t="s">
        <v>162</v>
      </c>
      <c r="L584" s="3" t="s">
        <v>163</v>
      </c>
      <c r="M584" s="3" t="s">
        <v>174</v>
      </c>
      <c r="N584" s="3" t="s">
        <v>164</v>
      </c>
    </row>
    <row r="585" spans="1:15" x14ac:dyDescent="0.3">
      <c r="A585" s="3">
        <f>A560</f>
        <v>2023</v>
      </c>
      <c r="B585" s="36" t="s">
        <v>165</v>
      </c>
      <c r="C585" s="36">
        <v>85.489954347818653</v>
      </c>
      <c r="D585" s="37" t="s">
        <v>165</v>
      </c>
      <c r="E585" s="37" t="s">
        <v>165</v>
      </c>
      <c r="F585" s="37" t="s">
        <v>165</v>
      </c>
      <c r="G585" s="37" t="s">
        <v>165</v>
      </c>
      <c r="H585" s="84" t="s">
        <v>165</v>
      </c>
      <c r="I585" s="84" t="s">
        <v>165</v>
      </c>
      <c r="J585" s="37" t="s">
        <v>165</v>
      </c>
      <c r="K585" s="37" t="s">
        <v>165</v>
      </c>
      <c r="L585" s="36" t="s">
        <v>165</v>
      </c>
      <c r="M585" s="36" t="s">
        <v>165</v>
      </c>
      <c r="N585" s="37" t="s">
        <v>165</v>
      </c>
      <c r="O585" s="37"/>
    </row>
    <row r="586" spans="1:15" x14ac:dyDescent="0.3">
      <c r="A586" s="3">
        <f>A585+1</f>
        <v>2024</v>
      </c>
      <c r="B586" s="35">
        <v>138.6</v>
      </c>
      <c r="C586" s="35">
        <v>112.46754069217755</v>
      </c>
      <c r="D586" s="35">
        <v>0</v>
      </c>
      <c r="E586" s="36">
        <v>0</v>
      </c>
      <c r="F586" s="37" t="s">
        <v>165</v>
      </c>
      <c r="G586" s="37" t="s">
        <v>165</v>
      </c>
      <c r="H586" s="85">
        <v>30</v>
      </c>
      <c r="I586" s="85">
        <v>133</v>
      </c>
      <c r="J586" s="35">
        <v>0</v>
      </c>
      <c r="K586" s="37" t="s">
        <v>165</v>
      </c>
      <c r="L586" s="36" t="s">
        <v>165</v>
      </c>
      <c r="M586" s="35">
        <v>0</v>
      </c>
      <c r="N586" s="37" t="s">
        <v>165</v>
      </c>
      <c r="O586" s="38"/>
    </row>
    <row r="587" spans="1:15" x14ac:dyDescent="0.3">
      <c r="A587" s="3">
        <f t="shared" ref="A587:A605" si="23">A586+1</f>
        <v>2025</v>
      </c>
      <c r="B587" s="35">
        <v>250.21499999999997</v>
      </c>
      <c r="C587" s="35">
        <v>113.20977148356157</v>
      </c>
      <c r="D587" s="35">
        <v>400</v>
      </c>
      <c r="E587" s="36">
        <v>1600</v>
      </c>
      <c r="F587" s="37" t="s">
        <v>165</v>
      </c>
      <c r="G587" s="37" t="s">
        <v>165</v>
      </c>
      <c r="H587" s="85">
        <v>60</v>
      </c>
      <c r="I587" s="85">
        <v>162</v>
      </c>
      <c r="J587" s="35">
        <v>0</v>
      </c>
      <c r="K587" s="37" t="s">
        <v>165</v>
      </c>
      <c r="L587" s="36" t="s">
        <v>165</v>
      </c>
      <c r="M587" s="35">
        <v>0</v>
      </c>
      <c r="N587" s="37" t="s">
        <v>165</v>
      </c>
      <c r="O587" s="38"/>
    </row>
    <row r="588" spans="1:15" x14ac:dyDescent="0.3">
      <c r="A588" s="3">
        <f t="shared" si="23"/>
        <v>2026</v>
      </c>
      <c r="B588" s="35">
        <v>660.26</v>
      </c>
      <c r="C588" s="35">
        <v>114.47310072614376</v>
      </c>
      <c r="D588" s="35">
        <v>531.96</v>
      </c>
      <c r="E588" s="35">
        <v>2127.84</v>
      </c>
      <c r="F588" s="37" t="s">
        <v>165</v>
      </c>
      <c r="G588" s="37" t="s">
        <v>165</v>
      </c>
      <c r="H588" s="86">
        <v>90</v>
      </c>
      <c r="I588" s="86">
        <v>183</v>
      </c>
      <c r="J588" s="35">
        <v>12.549999999999999</v>
      </c>
      <c r="K588" s="37" t="s">
        <v>165</v>
      </c>
      <c r="L588" s="36" t="s">
        <v>165</v>
      </c>
      <c r="M588" s="35">
        <v>0</v>
      </c>
      <c r="N588" s="37" t="s">
        <v>165</v>
      </c>
      <c r="O588" s="38"/>
    </row>
    <row r="589" spans="1:15" x14ac:dyDescent="0.3">
      <c r="A589" s="3">
        <f t="shared" si="23"/>
        <v>2027</v>
      </c>
      <c r="B589" s="35">
        <v>660.27</v>
      </c>
      <c r="C589" s="35">
        <v>115.73906072251305</v>
      </c>
      <c r="D589" s="35">
        <v>610.06999999999994</v>
      </c>
      <c r="E589" s="35">
        <v>2440.2799999999997</v>
      </c>
      <c r="F589" s="37" t="s">
        <v>165</v>
      </c>
      <c r="G589" s="37" t="s">
        <v>165</v>
      </c>
      <c r="H589" s="86">
        <v>120</v>
      </c>
      <c r="I589" s="86">
        <v>199</v>
      </c>
      <c r="J589" s="35">
        <v>16.010000000000002</v>
      </c>
      <c r="K589" s="37" t="s">
        <v>165</v>
      </c>
      <c r="L589" s="36" t="s">
        <v>165</v>
      </c>
      <c r="M589" s="35">
        <v>0</v>
      </c>
      <c r="N589" s="37" t="s">
        <v>165</v>
      </c>
      <c r="O589" s="38"/>
    </row>
    <row r="590" spans="1:15" x14ac:dyDescent="0.3">
      <c r="A590" s="3">
        <f t="shared" si="23"/>
        <v>2028</v>
      </c>
      <c r="B590" s="35">
        <v>785.82</v>
      </c>
      <c r="C590" s="35">
        <v>116.88938767031144</v>
      </c>
      <c r="D590" s="35">
        <v>610.06999999999994</v>
      </c>
      <c r="E590" s="35">
        <v>2440.2799999999997</v>
      </c>
      <c r="F590" s="37" t="s">
        <v>165</v>
      </c>
      <c r="G590" s="37" t="s">
        <v>165</v>
      </c>
      <c r="H590" s="86">
        <v>150</v>
      </c>
      <c r="I590" s="86">
        <v>211</v>
      </c>
      <c r="J590" s="35">
        <v>21.57</v>
      </c>
      <c r="K590" s="37" t="s">
        <v>165</v>
      </c>
      <c r="L590" s="36" t="s">
        <v>165</v>
      </c>
      <c r="M590" s="35">
        <v>399.99</v>
      </c>
      <c r="N590" s="37" t="s">
        <v>165</v>
      </c>
      <c r="O590" s="38"/>
    </row>
    <row r="591" spans="1:15" x14ac:dyDescent="0.3">
      <c r="A591" s="3">
        <f t="shared" si="23"/>
        <v>2029</v>
      </c>
      <c r="B591" s="35">
        <v>983.41</v>
      </c>
      <c r="C591" s="35">
        <v>118.27882042730599</v>
      </c>
      <c r="D591" s="35">
        <v>610.06999999999994</v>
      </c>
      <c r="E591" s="35">
        <v>2440.2799999999997</v>
      </c>
      <c r="F591" s="37" t="s">
        <v>165</v>
      </c>
      <c r="G591" s="37" t="s">
        <v>165</v>
      </c>
      <c r="H591" s="86">
        <v>183</v>
      </c>
      <c r="I591" s="86">
        <v>218</v>
      </c>
      <c r="J591" s="35">
        <v>26.77</v>
      </c>
      <c r="K591" s="37" t="s">
        <v>165</v>
      </c>
      <c r="L591" s="36" t="s">
        <v>165</v>
      </c>
      <c r="M591" s="35">
        <v>399.99</v>
      </c>
      <c r="N591" s="37" t="s">
        <v>165</v>
      </c>
      <c r="O591" s="38"/>
    </row>
    <row r="592" spans="1:15" x14ac:dyDescent="0.3">
      <c r="A592" s="3">
        <f t="shared" si="23"/>
        <v>2030</v>
      </c>
      <c r="B592" s="35">
        <v>1127.49</v>
      </c>
      <c r="C592" s="35">
        <v>119.55259402516945</v>
      </c>
      <c r="D592" s="35">
        <v>610.06999999999994</v>
      </c>
      <c r="E592" s="35">
        <v>2440.2799999999997</v>
      </c>
      <c r="F592" s="37" t="s">
        <v>165</v>
      </c>
      <c r="G592" s="37" t="s">
        <v>165</v>
      </c>
      <c r="H592" s="86">
        <v>216</v>
      </c>
      <c r="I592" s="86">
        <v>228</v>
      </c>
      <c r="J592" s="35">
        <v>30.79</v>
      </c>
      <c r="K592" s="37" t="s">
        <v>165</v>
      </c>
      <c r="L592" s="36" t="s">
        <v>165</v>
      </c>
      <c r="M592" s="35">
        <v>400.01</v>
      </c>
      <c r="N592" s="37" t="s">
        <v>165</v>
      </c>
      <c r="O592" s="38"/>
    </row>
    <row r="593" spans="1:15" x14ac:dyDescent="0.3">
      <c r="A593" s="3">
        <f t="shared" si="23"/>
        <v>2031</v>
      </c>
      <c r="B593" s="35">
        <v>1222.3549999999998</v>
      </c>
      <c r="C593" s="35">
        <v>119.0394661550436</v>
      </c>
      <c r="D593" s="35">
        <v>710.07999999999993</v>
      </c>
      <c r="E593" s="35">
        <v>2840.3199999999997</v>
      </c>
      <c r="F593" s="37" t="s">
        <v>165</v>
      </c>
      <c r="G593" s="37" t="s">
        <v>165</v>
      </c>
      <c r="H593" s="86">
        <v>251</v>
      </c>
      <c r="I593" s="86">
        <v>242</v>
      </c>
      <c r="J593" s="35">
        <v>30.8</v>
      </c>
      <c r="K593" s="37" t="s">
        <v>165</v>
      </c>
      <c r="L593" s="36" t="s">
        <v>165</v>
      </c>
      <c r="M593" s="35">
        <v>400.01</v>
      </c>
      <c r="N593" s="37" t="s">
        <v>165</v>
      </c>
      <c r="O593" s="38"/>
    </row>
    <row r="594" spans="1:15" x14ac:dyDescent="0.3">
      <c r="A594" s="3">
        <f t="shared" si="23"/>
        <v>2032</v>
      </c>
      <c r="B594" s="35">
        <v>1334.0749999999998</v>
      </c>
      <c r="C594" s="35">
        <v>118.41300061010524</v>
      </c>
      <c r="D594" s="35">
        <v>810.08999999999992</v>
      </c>
      <c r="E594" s="35">
        <v>3240.3599999999997</v>
      </c>
      <c r="F594" s="37" t="s">
        <v>165</v>
      </c>
      <c r="G594" s="37" t="s">
        <v>165</v>
      </c>
      <c r="H594" s="86">
        <v>285</v>
      </c>
      <c r="I594" s="86">
        <v>252</v>
      </c>
      <c r="J594" s="35">
        <v>30.8</v>
      </c>
      <c r="K594" s="37" t="s">
        <v>165</v>
      </c>
      <c r="L594" s="36" t="s">
        <v>165</v>
      </c>
      <c r="M594" s="35">
        <v>400.01</v>
      </c>
      <c r="N594" s="37" t="s">
        <v>165</v>
      </c>
      <c r="O594" s="38"/>
    </row>
    <row r="595" spans="1:15" x14ac:dyDescent="0.3">
      <c r="A595" s="3">
        <f t="shared" si="23"/>
        <v>2033</v>
      </c>
      <c r="B595" s="35">
        <v>1443.875</v>
      </c>
      <c r="C595" s="35">
        <v>118.02089450464705</v>
      </c>
      <c r="D595" s="35">
        <v>899.98</v>
      </c>
      <c r="E595" s="35">
        <v>3599.92</v>
      </c>
      <c r="F595" s="37" t="s">
        <v>165</v>
      </c>
      <c r="G595" s="37" t="s">
        <v>165</v>
      </c>
      <c r="H595" s="86">
        <v>317</v>
      </c>
      <c r="I595" s="86">
        <v>261</v>
      </c>
      <c r="J595" s="35">
        <v>30.8</v>
      </c>
      <c r="K595" s="37" t="s">
        <v>165</v>
      </c>
      <c r="L595" s="36" t="s">
        <v>165</v>
      </c>
      <c r="M595" s="35">
        <v>400.01</v>
      </c>
      <c r="N595" s="37" t="s">
        <v>165</v>
      </c>
      <c r="O595" s="38"/>
    </row>
    <row r="596" spans="1:15" x14ac:dyDescent="0.3">
      <c r="A596" s="3">
        <f t="shared" si="23"/>
        <v>2034</v>
      </c>
      <c r="B596" s="35">
        <v>1552.0549999999998</v>
      </c>
      <c r="C596" s="35">
        <v>117.51542513212381</v>
      </c>
      <c r="D596" s="35">
        <v>899.98</v>
      </c>
      <c r="E596" s="35">
        <v>3599.92</v>
      </c>
      <c r="F596" s="37" t="s">
        <v>165</v>
      </c>
      <c r="G596" s="37" t="s">
        <v>165</v>
      </c>
      <c r="H596" s="86">
        <v>348</v>
      </c>
      <c r="I596" s="86">
        <v>270</v>
      </c>
      <c r="J596" s="35">
        <v>30.8</v>
      </c>
      <c r="K596" s="37" t="s">
        <v>165</v>
      </c>
      <c r="L596" s="36" t="s">
        <v>165</v>
      </c>
      <c r="M596" s="35">
        <v>400.01</v>
      </c>
      <c r="N596" s="37" t="s">
        <v>165</v>
      </c>
      <c r="O596" s="38"/>
    </row>
    <row r="597" spans="1:15" x14ac:dyDescent="0.3">
      <c r="A597" s="3">
        <f t="shared" si="23"/>
        <v>2035</v>
      </c>
      <c r="B597" s="35">
        <v>1671.5449999999998</v>
      </c>
      <c r="C597" s="35">
        <v>117.01248310646319</v>
      </c>
      <c r="D597" s="35">
        <v>899.98</v>
      </c>
      <c r="E597" s="35">
        <v>3599.92</v>
      </c>
      <c r="F597" s="37" t="s">
        <v>165</v>
      </c>
      <c r="G597" s="37" t="s">
        <v>165</v>
      </c>
      <c r="H597" s="86">
        <v>377</v>
      </c>
      <c r="I597" s="86">
        <v>272</v>
      </c>
      <c r="J597" s="35">
        <v>30.8</v>
      </c>
      <c r="K597" s="37" t="s">
        <v>165</v>
      </c>
      <c r="L597" s="36" t="s">
        <v>165</v>
      </c>
      <c r="M597" s="35">
        <v>400.01</v>
      </c>
      <c r="N597" s="37" t="s">
        <v>165</v>
      </c>
      <c r="O597" s="38"/>
    </row>
    <row r="598" spans="1:15" x14ac:dyDescent="0.3">
      <c r="A598" s="3">
        <f t="shared" si="23"/>
        <v>2036</v>
      </c>
      <c r="B598" s="35">
        <v>1828.5949999999998</v>
      </c>
      <c r="C598" s="35">
        <v>116.39845321543309</v>
      </c>
      <c r="D598" s="35">
        <v>899.98</v>
      </c>
      <c r="E598" s="35">
        <v>3599.92</v>
      </c>
      <c r="F598" s="37" t="s">
        <v>165</v>
      </c>
      <c r="G598" s="37" t="s">
        <v>165</v>
      </c>
      <c r="H598" s="86">
        <v>404</v>
      </c>
      <c r="I598" s="86">
        <v>287</v>
      </c>
      <c r="J598" s="35">
        <v>30.8</v>
      </c>
      <c r="K598" s="37" t="s">
        <v>165</v>
      </c>
      <c r="L598" s="36" t="s">
        <v>165</v>
      </c>
      <c r="M598" s="35">
        <v>400.01</v>
      </c>
      <c r="N598" s="37" t="s">
        <v>165</v>
      </c>
      <c r="O598" s="38"/>
    </row>
    <row r="599" spans="1:15" x14ac:dyDescent="0.3">
      <c r="A599" s="3">
        <f t="shared" si="23"/>
        <v>2037</v>
      </c>
      <c r="B599" s="35">
        <v>2006.375</v>
      </c>
      <c r="C599" s="35">
        <v>67.74752039704336</v>
      </c>
      <c r="D599" s="35">
        <v>899.98</v>
      </c>
      <c r="E599" s="35">
        <v>3599.92</v>
      </c>
      <c r="F599" s="37" t="s">
        <v>165</v>
      </c>
      <c r="G599" s="37" t="s">
        <v>165</v>
      </c>
      <c r="H599" s="86">
        <v>429</v>
      </c>
      <c r="I599" s="86">
        <v>296</v>
      </c>
      <c r="J599" s="35">
        <v>30.8</v>
      </c>
      <c r="K599" s="37" t="s">
        <v>165</v>
      </c>
      <c r="L599" s="36" t="s">
        <v>165</v>
      </c>
      <c r="M599" s="35">
        <v>400.01</v>
      </c>
      <c r="N599" s="37" t="s">
        <v>165</v>
      </c>
      <c r="O599" s="38"/>
    </row>
    <row r="600" spans="1:15" x14ac:dyDescent="0.3">
      <c r="A600" s="3">
        <f t="shared" si="23"/>
        <v>2038</v>
      </c>
      <c r="B600" s="35">
        <v>2196.3850000000002</v>
      </c>
      <c r="C600" s="35">
        <v>41.471463165077267</v>
      </c>
      <c r="D600" s="35">
        <v>999.99</v>
      </c>
      <c r="E600" s="35">
        <v>3999.96</v>
      </c>
      <c r="F600" s="37" t="s">
        <v>165</v>
      </c>
      <c r="G600" s="37" t="s">
        <v>165</v>
      </c>
      <c r="H600" s="86">
        <v>452</v>
      </c>
      <c r="I600" s="86">
        <v>303</v>
      </c>
      <c r="J600" s="35">
        <v>30.8</v>
      </c>
      <c r="K600" s="37" t="s">
        <v>165</v>
      </c>
      <c r="L600" s="36" t="s">
        <v>165</v>
      </c>
      <c r="M600" s="35">
        <v>400.01</v>
      </c>
      <c r="N600" s="37" t="s">
        <v>165</v>
      </c>
      <c r="O600" s="38"/>
    </row>
    <row r="601" spans="1:15" x14ac:dyDescent="0.3">
      <c r="A601" s="3">
        <f t="shared" si="23"/>
        <v>2039</v>
      </c>
      <c r="B601" s="35">
        <v>2344.9349999999995</v>
      </c>
      <c r="C601" s="35">
        <v>16.927020000000002</v>
      </c>
      <c r="D601" s="35">
        <v>1100</v>
      </c>
      <c r="E601" s="35">
        <v>4400</v>
      </c>
      <c r="F601" s="37" t="s">
        <v>165</v>
      </c>
      <c r="G601" s="37" t="s">
        <v>165</v>
      </c>
      <c r="H601" s="86">
        <v>471</v>
      </c>
      <c r="I601" s="86">
        <v>310</v>
      </c>
      <c r="J601" s="35">
        <v>30.8</v>
      </c>
      <c r="K601" s="37" t="s">
        <v>165</v>
      </c>
      <c r="L601" s="36" t="s">
        <v>165</v>
      </c>
      <c r="M601" s="35">
        <v>400.01</v>
      </c>
      <c r="N601" s="37" t="s">
        <v>165</v>
      </c>
      <c r="O601" s="38"/>
    </row>
    <row r="602" spans="1:15" x14ac:dyDescent="0.3">
      <c r="A602" s="3">
        <f t="shared" si="23"/>
        <v>2040</v>
      </c>
      <c r="B602" s="35">
        <v>2464.9949999999999</v>
      </c>
      <c r="C602" s="35">
        <v>16.927020000000002</v>
      </c>
      <c r="D602" s="35">
        <v>1200.01</v>
      </c>
      <c r="E602" s="35">
        <v>4800.04</v>
      </c>
      <c r="F602" s="37" t="s">
        <v>165</v>
      </c>
      <c r="G602" s="37" t="s">
        <v>165</v>
      </c>
      <c r="H602" s="86">
        <v>487</v>
      </c>
      <c r="I602" s="86">
        <v>306</v>
      </c>
      <c r="J602" s="35">
        <v>30.8</v>
      </c>
      <c r="K602" s="37" t="s">
        <v>165</v>
      </c>
      <c r="L602" s="36" t="s">
        <v>165</v>
      </c>
      <c r="M602" s="35">
        <v>400.01</v>
      </c>
      <c r="N602" s="37" t="s">
        <v>165</v>
      </c>
      <c r="O602" s="38"/>
    </row>
    <row r="603" spans="1:15" x14ac:dyDescent="0.3">
      <c r="A603" s="3">
        <f t="shared" si="23"/>
        <v>2041</v>
      </c>
      <c r="B603" s="35">
        <v>2623.6349999999998</v>
      </c>
      <c r="C603" s="35">
        <v>16.927020000000002</v>
      </c>
      <c r="D603" s="35">
        <v>1200.01</v>
      </c>
      <c r="E603" s="35">
        <v>4800.04</v>
      </c>
      <c r="F603" s="37" t="s">
        <v>165</v>
      </c>
      <c r="G603" s="37" t="s">
        <v>165</v>
      </c>
      <c r="H603" s="86">
        <v>503</v>
      </c>
      <c r="I603" s="86">
        <v>314</v>
      </c>
      <c r="J603" s="35">
        <v>30.8</v>
      </c>
      <c r="K603" s="37" t="s">
        <v>165</v>
      </c>
      <c r="L603" s="36" t="s">
        <v>165</v>
      </c>
      <c r="M603" s="35">
        <v>400.01</v>
      </c>
      <c r="N603" s="37" t="s">
        <v>165</v>
      </c>
      <c r="O603" s="38"/>
    </row>
    <row r="604" spans="1:15" x14ac:dyDescent="0.3">
      <c r="A604" s="3">
        <f t="shared" si="23"/>
        <v>2042</v>
      </c>
      <c r="B604" s="35">
        <v>2674.0049999999997</v>
      </c>
      <c r="C604" s="35">
        <v>16.927020000000002</v>
      </c>
      <c r="D604" s="35">
        <v>1200.01</v>
      </c>
      <c r="E604" s="35">
        <v>4800.04</v>
      </c>
      <c r="F604" s="37" t="s">
        <v>165</v>
      </c>
      <c r="G604" s="37" t="s">
        <v>165</v>
      </c>
      <c r="H604" s="86">
        <v>514</v>
      </c>
      <c r="I604" s="86">
        <v>330</v>
      </c>
      <c r="J604" s="35">
        <v>30.8</v>
      </c>
      <c r="K604" s="37" t="s">
        <v>165</v>
      </c>
      <c r="L604" s="36" t="s">
        <v>165</v>
      </c>
      <c r="M604" s="35">
        <v>400.01</v>
      </c>
      <c r="N604" s="37" t="s">
        <v>165</v>
      </c>
      <c r="O604" s="38"/>
    </row>
    <row r="605" spans="1:15" customFormat="1" x14ac:dyDescent="0.3">
      <c r="A605" s="3">
        <f t="shared" si="23"/>
        <v>2043</v>
      </c>
      <c r="B605" s="35">
        <v>2759.1349999999998</v>
      </c>
      <c r="C605" s="35">
        <v>16.927020000000002</v>
      </c>
      <c r="D605" s="35">
        <v>1200.01</v>
      </c>
      <c r="E605" s="35">
        <v>4800.04</v>
      </c>
      <c r="F605" s="37" t="s">
        <v>165</v>
      </c>
      <c r="G605" s="37" t="s">
        <v>165</v>
      </c>
      <c r="H605" s="86">
        <v>523</v>
      </c>
      <c r="I605" s="86">
        <v>336</v>
      </c>
      <c r="J605" s="35">
        <v>30.8</v>
      </c>
      <c r="K605" s="37" t="s">
        <v>165</v>
      </c>
      <c r="L605" s="36" t="s">
        <v>165</v>
      </c>
      <c r="M605" s="35">
        <v>400.01</v>
      </c>
      <c r="N605" s="37" t="s">
        <v>165</v>
      </c>
      <c r="O605" s="38"/>
    </row>
    <row r="606" spans="1:15" x14ac:dyDescent="0.3">
      <c r="B606" s="47"/>
      <c r="C606" s="47"/>
      <c r="D606"/>
      <c r="H606" s="82" t="s">
        <v>149</v>
      </c>
      <c r="I606" s="82" t="s">
        <v>149</v>
      </c>
    </row>
    <row r="607" spans="1:15" x14ac:dyDescent="0.3">
      <c r="A607" s="3">
        <f>A582+1</f>
        <v>24</v>
      </c>
      <c r="B607" s="47" t="str">
        <f ca="1">OFFSET(Portfolios!$B$7,A607,0)</f>
        <v>Portfolio24</v>
      </c>
      <c r="C607" s="47" t="str">
        <f ca="1">VLOOKUP(B607,Portfolios!$B$8:$D$47,2,FALSE)</f>
        <v>Oregon-only resources</v>
      </c>
      <c r="D607"/>
      <c r="H607" s="82" t="s">
        <v>149</v>
      </c>
      <c r="I607" s="82" t="s">
        <v>149</v>
      </c>
    </row>
    <row r="608" spans="1:15" x14ac:dyDescent="0.3">
      <c r="B608" s="3" t="s">
        <v>152</v>
      </c>
      <c r="C608" s="3" t="s">
        <v>152</v>
      </c>
      <c r="D608" s="3" t="s">
        <v>153</v>
      </c>
      <c r="E608" s="3" t="s">
        <v>154</v>
      </c>
      <c r="F608" s="3" t="s">
        <v>153</v>
      </c>
      <c r="G608" s="3" t="s">
        <v>154</v>
      </c>
      <c r="H608" s="82" t="s">
        <v>149</v>
      </c>
      <c r="I608" s="82" t="s">
        <v>149</v>
      </c>
      <c r="J608" s="42" t="s">
        <v>157</v>
      </c>
      <c r="K608" s="11" t="s">
        <v>158</v>
      </c>
      <c r="L608" s="26"/>
    </row>
    <row r="609" spans="1:15" x14ac:dyDescent="0.3">
      <c r="A609" s="3" t="s">
        <v>160</v>
      </c>
      <c r="B609" s="3" t="s">
        <v>161</v>
      </c>
      <c r="C609" s="3" t="s">
        <v>162</v>
      </c>
      <c r="D609" s="3" t="s">
        <v>161</v>
      </c>
      <c r="E609" s="3" t="s">
        <v>161</v>
      </c>
      <c r="F609" s="3" t="s">
        <v>162</v>
      </c>
      <c r="G609" s="3" t="s">
        <v>162</v>
      </c>
      <c r="H609" s="82" t="s">
        <v>155</v>
      </c>
      <c r="I609" s="82" t="s">
        <v>156</v>
      </c>
      <c r="J609" s="3" t="s">
        <v>161</v>
      </c>
      <c r="K609" s="3" t="s">
        <v>162</v>
      </c>
      <c r="L609" s="3" t="s">
        <v>163</v>
      </c>
      <c r="M609" s="3" t="s">
        <v>174</v>
      </c>
      <c r="N609" s="3" t="s">
        <v>164</v>
      </c>
    </row>
    <row r="610" spans="1:15" x14ac:dyDescent="0.3">
      <c r="A610" s="3">
        <f>A585</f>
        <v>2023</v>
      </c>
      <c r="B610" s="36" t="s">
        <v>165</v>
      </c>
      <c r="C610" s="36">
        <v>85.489954347818653</v>
      </c>
      <c r="D610" s="37" t="s">
        <v>165</v>
      </c>
      <c r="E610" s="37" t="s">
        <v>165</v>
      </c>
      <c r="F610" s="37" t="s">
        <v>165</v>
      </c>
      <c r="G610" s="37" t="s">
        <v>165</v>
      </c>
      <c r="H610" s="84" t="s">
        <v>165</v>
      </c>
      <c r="I610" s="84" t="s">
        <v>165</v>
      </c>
      <c r="J610" s="37" t="s">
        <v>165</v>
      </c>
      <c r="K610" s="37" t="s">
        <v>165</v>
      </c>
      <c r="L610" s="36" t="s">
        <v>165</v>
      </c>
      <c r="M610" s="36" t="s">
        <v>165</v>
      </c>
      <c r="N610" s="37" t="s">
        <v>165</v>
      </c>
      <c r="O610" s="37"/>
    </row>
    <row r="611" spans="1:15" x14ac:dyDescent="0.3">
      <c r="A611" s="3">
        <f>A610+1</f>
        <v>2024</v>
      </c>
      <c r="B611" s="35">
        <v>138.6</v>
      </c>
      <c r="C611" s="35">
        <v>112.46754069217755</v>
      </c>
      <c r="D611" s="35">
        <v>0</v>
      </c>
      <c r="E611" s="36">
        <v>0</v>
      </c>
      <c r="F611" s="37" t="s">
        <v>165</v>
      </c>
      <c r="G611" s="37" t="s">
        <v>165</v>
      </c>
      <c r="H611" s="85">
        <v>30</v>
      </c>
      <c r="I611" s="85">
        <v>133</v>
      </c>
      <c r="J611" s="35">
        <v>0</v>
      </c>
      <c r="K611" s="37" t="s">
        <v>165</v>
      </c>
      <c r="L611" s="36" t="s">
        <v>165</v>
      </c>
      <c r="M611" s="35">
        <v>0</v>
      </c>
      <c r="N611" s="37" t="s">
        <v>165</v>
      </c>
      <c r="O611" s="38"/>
    </row>
    <row r="612" spans="1:15" x14ac:dyDescent="0.3">
      <c r="A612" s="3">
        <f t="shared" ref="A612:A630" si="24">A611+1</f>
        <v>2025</v>
      </c>
      <c r="B612" s="35">
        <v>250.21499999999997</v>
      </c>
      <c r="C612" s="35">
        <v>113.20977148356157</v>
      </c>
      <c r="D612" s="35">
        <v>400</v>
      </c>
      <c r="E612" s="36">
        <v>1600</v>
      </c>
      <c r="F612" s="37" t="s">
        <v>165</v>
      </c>
      <c r="G612" s="37" t="s">
        <v>165</v>
      </c>
      <c r="H612" s="85">
        <v>60</v>
      </c>
      <c r="I612" s="85">
        <v>162</v>
      </c>
      <c r="J612" s="35">
        <v>0</v>
      </c>
      <c r="K612" s="37" t="s">
        <v>165</v>
      </c>
      <c r="L612" s="36" t="s">
        <v>165</v>
      </c>
      <c r="M612" s="35">
        <v>0</v>
      </c>
      <c r="N612" s="37" t="s">
        <v>165</v>
      </c>
      <c r="O612" s="38"/>
    </row>
    <row r="613" spans="1:15" x14ac:dyDescent="0.3">
      <c r="A613" s="3">
        <f t="shared" si="24"/>
        <v>2026</v>
      </c>
      <c r="B613" s="35">
        <v>555.75</v>
      </c>
      <c r="C613" s="35">
        <v>114.47310072614376</v>
      </c>
      <c r="D613" s="35">
        <v>582.9</v>
      </c>
      <c r="E613" s="35">
        <v>2331.6</v>
      </c>
      <c r="F613" s="37" t="s">
        <v>165</v>
      </c>
      <c r="G613" s="37" t="s">
        <v>165</v>
      </c>
      <c r="H613" s="86">
        <v>90</v>
      </c>
      <c r="I613" s="86">
        <v>183</v>
      </c>
      <c r="J613" s="35">
        <v>12.54</v>
      </c>
      <c r="K613" s="37" t="s">
        <v>165</v>
      </c>
      <c r="L613" s="36" t="s">
        <v>165</v>
      </c>
      <c r="M613" s="35">
        <v>0</v>
      </c>
      <c r="N613" s="37" t="s">
        <v>165</v>
      </c>
      <c r="O613" s="38"/>
    </row>
    <row r="614" spans="1:15" x14ac:dyDescent="0.3">
      <c r="A614" s="3">
        <f t="shared" si="24"/>
        <v>2027</v>
      </c>
      <c r="B614" s="35">
        <v>613.97</v>
      </c>
      <c r="C614" s="35">
        <v>115.73906072251305</v>
      </c>
      <c r="D614" s="35">
        <v>584.73</v>
      </c>
      <c r="E614" s="35">
        <v>2338.92</v>
      </c>
      <c r="F614" s="37" t="s">
        <v>165</v>
      </c>
      <c r="G614" s="37" t="s">
        <v>165</v>
      </c>
      <c r="H614" s="86">
        <v>120</v>
      </c>
      <c r="I614" s="86">
        <v>199</v>
      </c>
      <c r="J614" s="35">
        <v>16.000000000000004</v>
      </c>
      <c r="K614" s="37" t="s">
        <v>165</v>
      </c>
      <c r="L614" s="36" t="s">
        <v>165</v>
      </c>
      <c r="M614" s="35">
        <v>132.86000000000001</v>
      </c>
      <c r="N614" s="37" t="s">
        <v>165</v>
      </c>
      <c r="O614" s="38"/>
    </row>
    <row r="615" spans="1:15" x14ac:dyDescent="0.3">
      <c r="A615" s="3">
        <f t="shared" si="24"/>
        <v>2028</v>
      </c>
      <c r="B615" s="35">
        <v>787.65</v>
      </c>
      <c r="C615" s="35">
        <v>116.88938767031144</v>
      </c>
      <c r="D615" s="35">
        <v>584.73</v>
      </c>
      <c r="E615" s="35">
        <v>2338.92</v>
      </c>
      <c r="F615" s="37" t="s">
        <v>165</v>
      </c>
      <c r="G615" s="37" t="s">
        <v>165</v>
      </c>
      <c r="H615" s="86">
        <v>150</v>
      </c>
      <c r="I615" s="86">
        <v>211</v>
      </c>
      <c r="J615" s="35">
        <v>21.560000000000002</v>
      </c>
      <c r="K615" s="37" t="s">
        <v>165</v>
      </c>
      <c r="L615" s="36" t="s">
        <v>165</v>
      </c>
      <c r="M615" s="35">
        <v>335.43</v>
      </c>
      <c r="N615" s="37" t="s">
        <v>165</v>
      </c>
      <c r="O615" s="38"/>
    </row>
    <row r="616" spans="1:15" x14ac:dyDescent="0.3">
      <c r="A616" s="3">
        <f t="shared" si="24"/>
        <v>2029</v>
      </c>
      <c r="B616" s="35">
        <v>983.05</v>
      </c>
      <c r="C616" s="35">
        <v>118.27882042730599</v>
      </c>
      <c r="D616" s="35">
        <v>584.73</v>
      </c>
      <c r="E616" s="35">
        <v>2338.92</v>
      </c>
      <c r="F616" s="37" t="s">
        <v>165</v>
      </c>
      <c r="G616" s="37" t="s">
        <v>165</v>
      </c>
      <c r="H616" s="86">
        <v>183</v>
      </c>
      <c r="I616" s="86">
        <v>218</v>
      </c>
      <c r="J616" s="35">
        <v>26.769999999999996</v>
      </c>
      <c r="K616" s="37" t="s">
        <v>165</v>
      </c>
      <c r="L616" s="36" t="s">
        <v>165</v>
      </c>
      <c r="M616" s="35">
        <v>400.01</v>
      </c>
      <c r="N616" s="37" t="s">
        <v>165</v>
      </c>
      <c r="O616" s="38"/>
    </row>
    <row r="617" spans="1:15" x14ac:dyDescent="0.3">
      <c r="A617" s="3">
        <f t="shared" si="24"/>
        <v>2030</v>
      </c>
      <c r="B617" s="35">
        <v>1132.96</v>
      </c>
      <c r="C617" s="35">
        <v>119.55259402516945</v>
      </c>
      <c r="D617" s="35">
        <v>999.99</v>
      </c>
      <c r="E617" s="35">
        <v>3999.96</v>
      </c>
      <c r="F617" s="37" t="s">
        <v>165</v>
      </c>
      <c r="G617" s="37" t="s">
        <v>165</v>
      </c>
      <c r="H617" s="86">
        <v>216</v>
      </c>
      <c r="I617" s="86">
        <v>228</v>
      </c>
      <c r="J617" s="35">
        <v>30.8</v>
      </c>
      <c r="K617" s="37" t="s">
        <v>165</v>
      </c>
      <c r="L617" s="36" t="s">
        <v>165</v>
      </c>
      <c r="M617" s="35">
        <v>400.01</v>
      </c>
      <c r="N617" s="37" t="s">
        <v>165</v>
      </c>
      <c r="O617" s="38"/>
    </row>
    <row r="618" spans="1:15" x14ac:dyDescent="0.3">
      <c r="A618" s="3">
        <f t="shared" si="24"/>
        <v>2031</v>
      </c>
      <c r="B618" s="35">
        <v>1226.2649999999999</v>
      </c>
      <c r="C618" s="35">
        <v>119.0394661550436</v>
      </c>
      <c r="D618" s="35">
        <v>999.99</v>
      </c>
      <c r="E618" s="35">
        <v>3999.96</v>
      </c>
      <c r="F618" s="37" t="s">
        <v>165</v>
      </c>
      <c r="G618" s="37" t="s">
        <v>165</v>
      </c>
      <c r="H618" s="86">
        <v>251</v>
      </c>
      <c r="I618" s="86">
        <v>242</v>
      </c>
      <c r="J618" s="35">
        <v>30.8</v>
      </c>
      <c r="K618" s="37" t="s">
        <v>165</v>
      </c>
      <c r="L618" s="36" t="s">
        <v>165</v>
      </c>
      <c r="M618" s="35">
        <v>400.01</v>
      </c>
      <c r="N618" s="37" t="s">
        <v>165</v>
      </c>
      <c r="O618" s="38"/>
    </row>
    <row r="619" spans="1:15" x14ac:dyDescent="0.3">
      <c r="A619" s="3">
        <f t="shared" si="24"/>
        <v>2032</v>
      </c>
      <c r="B619" s="35">
        <v>1336.8349999999998</v>
      </c>
      <c r="C619" s="35">
        <v>118.41300061010524</v>
      </c>
      <c r="D619" s="35">
        <v>999.99</v>
      </c>
      <c r="E619" s="35">
        <v>3999.96</v>
      </c>
      <c r="F619" s="37" t="s">
        <v>165</v>
      </c>
      <c r="G619" s="37" t="s">
        <v>165</v>
      </c>
      <c r="H619" s="86">
        <v>285</v>
      </c>
      <c r="I619" s="86">
        <v>252</v>
      </c>
      <c r="J619" s="35">
        <v>30.8</v>
      </c>
      <c r="K619" s="37" t="s">
        <v>165</v>
      </c>
      <c r="L619" s="36" t="s">
        <v>165</v>
      </c>
      <c r="M619" s="35">
        <v>400.01</v>
      </c>
      <c r="N619" s="37" t="s">
        <v>165</v>
      </c>
      <c r="O619" s="38"/>
    </row>
    <row r="620" spans="1:15" x14ac:dyDescent="0.3">
      <c r="A620" s="3">
        <f t="shared" si="24"/>
        <v>2033</v>
      </c>
      <c r="B620" s="35">
        <v>1445.2149999999999</v>
      </c>
      <c r="C620" s="35">
        <v>118.02089450464705</v>
      </c>
      <c r="D620" s="35">
        <v>999.99</v>
      </c>
      <c r="E620" s="35">
        <v>3999.96</v>
      </c>
      <c r="F620" s="37" t="s">
        <v>165</v>
      </c>
      <c r="G620" s="37" t="s">
        <v>165</v>
      </c>
      <c r="H620" s="86">
        <v>317</v>
      </c>
      <c r="I620" s="86">
        <v>261</v>
      </c>
      <c r="J620" s="35">
        <v>30.8</v>
      </c>
      <c r="K620" s="37" t="s">
        <v>165</v>
      </c>
      <c r="L620" s="36" t="s">
        <v>165</v>
      </c>
      <c r="M620" s="35">
        <v>400.01</v>
      </c>
      <c r="N620" s="37" t="s">
        <v>165</v>
      </c>
      <c r="O620" s="38"/>
    </row>
    <row r="621" spans="1:15" x14ac:dyDescent="0.3">
      <c r="A621" s="3">
        <f t="shared" si="24"/>
        <v>2034</v>
      </c>
      <c r="B621" s="35">
        <v>1553.4549999999999</v>
      </c>
      <c r="C621" s="35">
        <v>117.51542513212381</v>
      </c>
      <c r="D621" s="35">
        <v>999.99</v>
      </c>
      <c r="E621" s="35">
        <v>3999.96</v>
      </c>
      <c r="F621" s="37" t="s">
        <v>165</v>
      </c>
      <c r="G621" s="37" t="s">
        <v>165</v>
      </c>
      <c r="H621" s="86">
        <v>348</v>
      </c>
      <c r="I621" s="86">
        <v>270</v>
      </c>
      <c r="J621" s="35">
        <v>30.8</v>
      </c>
      <c r="K621" s="37" t="s">
        <v>165</v>
      </c>
      <c r="L621" s="36" t="s">
        <v>165</v>
      </c>
      <c r="M621" s="35">
        <v>400.01</v>
      </c>
      <c r="N621" s="37" t="s">
        <v>165</v>
      </c>
      <c r="O621" s="38"/>
    </row>
    <row r="622" spans="1:15" x14ac:dyDescent="0.3">
      <c r="A622" s="3">
        <f t="shared" si="24"/>
        <v>2035</v>
      </c>
      <c r="B622" s="35">
        <v>1672.8349999999998</v>
      </c>
      <c r="C622" s="35">
        <v>117.01248310646319</v>
      </c>
      <c r="D622" s="35">
        <v>999.99</v>
      </c>
      <c r="E622" s="35">
        <v>3999.96</v>
      </c>
      <c r="F622" s="37" t="s">
        <v>165</v>
      </c>
      <c r="G622" s="37" t="s">
        <v>165</v>
      </c>
      <c r="H622" s="86">
        <v>377</v>
      </c>
      <c r="I622" s="86">
        <v>272</v>
      </c>
      <c r="J622" s="35">
        <v>30.8</v>
      </c>
      <c r="K622" s="37" t="s">
        <v>165</v>
      </c>
      <c r="L622" s="36" t="s">
        <v>165</v>
      </c>
      <c r="M622" s="35">
        <v>400.01</v>
      </c>
      <c r="N622" s="37" t="s">
        <v>165</v>
      </c>
      <c r="O622" s="38"/>
    </row>
    <row r="623" spans="1:15" x14ac:dyDescent="0.3">
      <c r="A623" s="3">
        <f t="shared" si="24"/>
        <v>2036</v>
      </c>
      <c r="B623" s="35">
        <v>1829.9349999999999</v>
      </c>
      <c r="C623" s="35">
        <v>116.39845321543309</v>
      </c>
      <c r="D623" s="35">
        <v>999.99</v>
      </c>
      <c r="E623" s="35">
        <v>3999.96</v>
      </c>
      <c r="F623" s="37" t="s">
        <v>165</v>
      </c>
      <c r="G623" s="37" t="s">
        <v>165</v>
      </c>
      <c r="H623" s="86">
        <v>404</v>
      </c>
      <c r="I623" s="86">
        <v>287</v>
      </c>
      <c r="J623" s="35">
        <v>30.8</v>
      </c>
      <c r="K623" s="37" t="s">
        <v>165</v>
      </c>
      <c r="L623" s="36" t="s">
        <v>165</v>
      </c>
      <c r="M623" s="35">
        <v>400.01</v>
      </c>
      <c r="N623" s="37" t="s">
        <v>165</v>
      </c>
      <c r="O623" s="38"/>
    </row>
    <row r="624" spans="1:15" x14ac:dyDescent="0.3">
      <c r="A624" s="3">
        <f t="shared" si="24"/>
        <v>2037</v>
      </c>
      <c r="B624" s="35">
        <v>2007.0249999999999</v>
      </c>
      <c r="C624" s="35">
        <v>67.74752039704336</v>
      </c>
      <c r="D624" s="35">
        <v>999.99</v>
      </c>
      <c r="E624" s="35">
        <v>3999.96</v>
      </c>
      <c r="F624" s="37" t="s">
        <v>165</v>
      </c>
      <c r="G624" s="37" t="s">
        <v>165</v>
      </c>
      <c r="H624" s="86">
        <v>429</v>
      </c>
      <c r="I624" s="86">
        <v>296</v>
      </c>
      <c r="J624" s="35">
        <v>30.8</v>
      </c>
      <c r="K624" s="37" t="s">
        <v>165</v>
      </c>
      <c r="L624" s="36" t="s">
        <v>165</v>
      </c>
      <c r="M624" s="35">
        <v>400.01</v>
      </c>
      <c r="N624" s="37" t="s">
        <v>165</v>
      </c>
      <c r="O624" s="38"/>
    </row>
    <row r="625" spans="1:15" x14ac:dyDescent="0.3">
      <c r="A625" s="3">
        <f t="shared" si="24"/>
        <v>2038</v>
      </c>
      <c r="B625" s="35">
        <v>2196.355</v>
      </c>
      <c r="C625" s="35">
        <v>41.471463165077267</v>
      </c>
      <c r="D625" s="35">
        <v>999.99</v>
      </c>
      <c r="E625" s="35">
        <v>3999.96</v>
      </c>
      <c r="F625" s="37" t="s">
        <v>165</v>
      </c>
      <c r="G625" s="37" t="s">
        <v>165</v>
      </c>
      <c r="H625" s="86">
        <v>452</v>
      </c>
      <c r="I625" s="86">
        <v>303</v>
      </c>
      <c r="J625" s="35">
        <v>30.8</v>
      </c>
      <c r="K625" s="37" t="s">
        <v>165</v>
      </c>
      <c r="L625" s="36" t="s">
        <v>165</v>
      </c>
      <c r="M625" s="35">
        <v>400.01</v>
      </c>
      <c r="N625" s="37" t="s">
        <v>165</v>
      </c>
      <c r="O625" s="38"/>
    </row>
    <row r="626" spans="1:15" x14ac:dyDescent="0.3">
      <c r="A626" s="3">
        <f t="shared" si="24"/>
        <v>2039</v>
      </c>
      <c r="B626" s="35">
        <v>2344.9049999999997</v>
      </c>
      <c r="C626" s="35">
        <v>16.927020000000002</v>
      </c>
      <c r="D626" s="35">
        <v>1100</v>
      </c>
      <c r="E626" s="35">
        <v>4400</v>
      </c>
      <c r="F626" s="37" t="s">
        <v>165</v>
      </c>
      <c r="G626" s="37" t="s">
        <v>165</v>
      </c>
      <c r="H626" s="86">
        <v>471</v>
      </c>
      <c r="I626" s="86">
        <v>310</v>
      </c>
      <c r="J626" s="35">
        <v>30.8</v>
      </c>
      <c r="K626" s="37" t="s">
        <v>165</v>
      </c>
      <c r="L626" s="36" t="s">
        <v>165</v>
      </c>
      <c r="M626" s="35">
        <v>400.01</v>
      </c>
      <c r="N626" s="37" t="s">
        <v>165</v>
      </c>
      <c r="O626" s="38"/>
    </row>
    <row r="627" spans="1:15" x14ac:dyDescent="0.3">
      <c r="A627" s="3">
        <f t="shared" si="24"/>
        <v>2040</v>
      </c>
      <c r="B627" s="35">
        <v>2464.9849999999997</v>
      </c>
      <c r="C627" s="35">
        <v>16.927020000000002</v>
      </c>
      <c r="D627" s="35">
        <v>1200.01</v>
      </c>
      <c r="E627" s="35">
        <v>4800.04</v>
      </c>
      <c r="F627" s="37" t="s">
        <v>165</v>
      </c>
      <c r="G627" s="37" t="s">
        <v>165</v>
      </c>
      <c r="H627" s="86">
        <v>487</v>
      </c>
      <c r="I627" s="86">
        <v>306</v>
      </c>
      <c r="J627" s="35">
        <v>30.8</v>
      </c>
      <c r="K627" s="37" t="s">
        <v>165</v>
      </c>
      <c r="L627" s="36" t="s">
        <v>165</v>
      </c>
      <c r="M627" s="35">
        <v>400.01</v>
      </c>
      <c r="N627" s="37" t="s">
        <v>165</v>
      </c>
      <c r="O627" s="38"/>
    </row>
    <row r="628" spans="1:15" x14ac:dyDescent="0.3">
      <c r="A628" s="3">
        <f t="shared" si="24"/>
        <v>2041</v>
      </c>
      <c r="B628" s="35">
        <v>2623.6149999999998</v>
      </c>
      <c r="C628" s="35">
        <v>16.927020000000002</v>
      </c>
      <c r="D628" s="35">
        <v>1200.01</v>
      </c>
      <c r="E628" s="35">
        <v>4800.04</v>
      </c>
      <c r="F628" s="37" t="s">
        <v>165</v>
      </c>
      <c r="G628" s="37" t="s">
        <v>165</v>
      </c>
      <c r="H628" s="86">
        <v>503</v>
      </c>
      <c r="I628" s="86">
        <v>314</v>
      </c>
      <c r="J628" s="35">
        <v>30.8</v>
      </c>
      <c r="K628" s="37" t="s">
        <v>165</v>
      </c>
      <c r="L628" s="36" t="s">
        <v>165</v>
      </c>
      <c r="M628" s="35">
        <v>400.01</v>
      </c>
      <c r="N628" s="37" t="s">
        <v>165</v>
      </c>
      <c r="O628" s="38"/>
    </row>
    <row r="629" spans="1:15" x14ac:dyDescent="0.3">
      <c r="A629" s="3">
        <f t="shared" si="24"/>
        <v>2042</v>
      </c>
      <c r="B629" s="35">
        <v>2673.9649999999997</v>
      </c>
      <c r="C629" s="35">
        <v>16.927020000000002</v>
      </c>
      <c r="D629" s="35">
        <v>1200.01</v>
      </c>
      <c r="E629" s="35">
        <v>4800.04</v>
      </c>
      <c r="F629" s="37" t="s">
        <v>165</v>
      </c>
      <c r="G629" s="37" t="s">
        <v>165</v>
      </c>
      <c r="H629" s="86">
        <v>514</v>
      </c>
      <c r="I629" s="86">
        <v>330</v>
      </c>
      <c r="J629" s="35">
        <v>30.8</v>
      </c>
      <c r="K629" s="37" t="s">
        <v>165</v>
      </c>
      <c r="L629" s="36" t="s">
        <v>165</v>
      </c>
      <c r="M629" s="35">
        <v>400.01</v>
      </c>
      <c r="N629" s="37" t="s">
        <v>165</v>
      </c>
      <c r="O629" s="38"/>
    </row>
    <row r="630" spans="1:15" customFormat="1" x14ac:dyDescent="0.3">
      <c r="A630" s="3">
        <f t="shared" si="24"/>
        <v>2043</v>
      </c>
      <c r="B630" s="35">
        <v>2759.1149999999998</v>
      </c>
      <c r="C630" s="35">
        <v>16.927020000000002</v>
      </c>
      <c r="D630" s="35">
        <v>1200.01</v>
      </c>
      <c r="E630" s="35">
        <v>4800.04</v>
      </c>
      <c r="F630" s="37" t="s">
        <v>165</v>
      </c>
      <c r="G630" s="37" t="s">
        <v>165</v>
      </c>
      <c r="H630" s="86">
        <v>523</v>
      </c>
      <c r="I630" s="86">
        <v>336</v>
      </c>
      <c r="J630" s="35">
        <v>30.8</v>
      </c>
      <c r="K630" s="37" t="s">
        <v>165</v>
      </c>
      <c r="L630" s="36" t="s">
        <v>165</v>
      </c>
      <c r="M630" s="35">
        <v>400.01</v>
      </c>
      <c r="N630" s="37" t="s">
        <v>165</v>
      </c>
      <c r="O630" s="38"/>
    </row>
    <row r="631" spans="1:15" x14ac:dyDescent="0.3">
      <c r="B631" s="47"/>
      <c r="C631" s="47"/>
      <c r="H631" s="82" t="s">
        <v>149</v>
      </c>
      <c r="I631" s="82" t="s">
        <v>149</v>
      </c>
    </row>
    <row r="632" spans="1:15" x14ac:dyDescent="0.3">
      <c r="A632" s="3">
        <f>A607+1</f>
        <v>25</v>
      </c>
      <c r="B632" s="47" t="str">
        <f ca="1">OFFSET(Portfolios!$B$7,A632,0)</f>
        <v>Portfolio25</v>
      </c>
      <c r="C632" s="47" t="str">
        <f ca="1">VLOOKUP(B632,Portfolios!$B$8:$D$47,2,FALSE)</f>
        <v>Physical RPS</v>
      </c>
      <c r="H632" s="82" t="s">
        <v>149</v>
      </c>
      <c r="I632" s="82" t="s">
        <v>149</v>
      </c>
    </row>
    <row r="633" spans="1:15" x14ac:dyDescent="0.3">
      <c r="B633" s="3" t="s">
        <v>152</v>
      </c>
      <c r="C633" s="3" t="s">
        <v>152</v>
      </c>
      <c r="D633" s="3" t="s">
        <v>153</v>
      </c>
      <c r="E633" s="3" t="s">
        <v>154</v>
      </c>
      <c r="F633" s="3" t="s">
        <v>153</v>
      </c>
      <c r="G633" s="3" t="s">
        <v>154</v>
      </c>
      <c r="H633" s="82" t="s">
        <v>149</v>
      </c>
      <c r="I633" s="82" t="s">
        <v>149</v>
      </c>
      <c r="J633" s="42" t="s">
        <v>157</v>
      </c>
      <c r="K633" s="11" t="s">
        <v>158</v>
      </c>
      <c r="L633" s="26"/>
    </row>
    <row r="634" spans="1:15" x14ac:dyDescent="0.3">
      <c r="A634" s="3" t="s">
        <v>160</v>
      </c>
      <c r="B634" s="3" t="s">
        <v>161</v>
      </c>
      <c r="C634" s="3" t="s">
        <v>162</v>
      </c>
      <c r="D634" s="3" t="s">
        <v>161</v>
      </c>
      <c r="E634" s="3" t="s">
        <v>161</v>
      </c>
      <c r="F634" s="3" t="s">
        <v>162</v>
      </c>
      <c r="G634" s="3" t="s">
        <v>162</v>
      </c>
      <c r="H634" s="82" t="s">
        <v>155</v>
      </c>
      <c r="I634" s="82" t="s">
        <v>156</v>
      </c>
      <c r="J634" s="3" t="s">
        <v>161</v>
      </c>
      <c r="K634" s="3" t="s">
        <v>162</v>
      </c>
      <c r="L634" s="3" t="s">
        <v>163</v>
      </c>
      <c r="M634" s="3" t="s">
        <v>174</v>
      </c>
      <c r="N634" s="3" t="s">
        <v>164</v>
      </c>
    </row>
    <row r="635" spans="1:15" x14ac:dyDescent="0.3">
      <c r="A635" s="3">
        <f>A610</f>
        <v>2023</v>
      </c>
      <c r="B635" s="36" t="s">
        <v>165</v>
      </c>
      <c r="C635" s="36">
        <v>85.489954347818653</v>
      </c>
      <c r="D635" s="37" t="s">
        <v>165</v>
      </c>
      <c r="E635" s="37" t="s">
        <v>165</v>
      </c>
      <c r="F635" s="37" t="s">
        <v>165</v>
      </c>
      <c r="G635" s="37" t="s">
        <v>165</v>
      </c>
      <c r="H635" s="84" t="s">
        <v>165</v>
      </c>
      <c r="I635" s="84" t="s">
        <v>165</v>
      </c>
      <c r="J635" s="37" t="s">
        <v>165</v>
      </c>
      <c r="K635" s="37" t="s">
        <v>165</v>
      </c>
      <c r="L635" s="36" t="s">
        <v>165</v>
      </c>
      <c r="M635" s="36" t="s">
        <v>165</v>
      </c>
      <c r="N635" s="37" t="s">
        <v>165</v>
      </c>
      <c r="O635" s="37"/>
    </row>
    <row r="636" spans="1:15" x14ac:dyDescent="0.3">
      <c r="A636" s="3">
        <f>A635+1</f>
        <v>2024</v>
      </c>
      <c r="B636" s="35">
        <v>138.6</v>
      </c>
      <c r="C636" s="35">
        <v>112.46754069217755</v>
      </c>
      <c r="D636" s="35">
        <v>0</v>
      </c>
      <c r="E636" s="36">
        <v>0</v>
      </c>
      <c r="F636" s="37" t="s">
        <v>165</v>
      </c>
      <c r="G636" s="37" t="s">
        <v>165</v>
      </c>
      <c r="H636" s="85">
        <v>30</v>
      </c>
      <c r="I636" s="85">
        <v>133</v>
      </c>
      <c r="J636" s="35">
        <v>0</v>
      </c>
      <c r="K636" s="37" t="s">
        <v>165</v>
      </c>
      <c r="L636" s="36" t="s">
        <v>165</v>
      </c>
      <c r="M636" s="35">
        <v>0</v>
      </c>
      <c r="N636" s="37" t="s">
        <v>165</v>
      </c>
      <c r="O636" s="38"/>
    </row>
    <row r="637" spans="1:15" x14ac:dyDescent="0.3">
      <c r="A637" s="3">
        <f t="shared" ref="A637:A655" si="25">A636+1</f>
        <v>2025</v>
      </c>
      <c r="B637" s="35">
        <v>250.21499999999997</v>
      </c>
      <c r="C637" s="35">
        <v>113.20977148356157</v>
      </c>
      <c r="D637" s="35">
        <v>400</v>
      </c>
      <c r="E637" s="36">
        <v>1600</v>
      </c>
      <c r="F637" s="37" t="s">
        <v>165</v>
      </c>
      <c r="G637" s="37" t="s">
        <v>165</v>
      </c>
      <c r="H637" s="85">
        <v>60</v>
      </c>
      <c r="I637" s="85">
        <v>162</v>
      </c>
      <c r="J637" s="35">
        <v>0</v>
      </c>
      <c r="K637" s="37" t="s">
        <v>165</v>
      </c>
      <c r="L637" s="36" t="s">
        <v>165</v>
      </c>
      <c r="M637" s="35">
        <v>0</v>
      </c>
      <c r="N637" s="37" t="s">
        <v>165</v>
      </c>
      <c r="O637" s="38"/>
    </row>
    <row r="638" spans="1:15" x14ac:dyDescent="0.3">
      <c r="A638" s="3">
        <f t="shared" si="25"/>
        <v>2026</v>
      </c>
      <c r="B638" s="35">
        <v>554.19000000000005</v>
      </c>
      <c r="C638" s="35">
        <v>114.47310072614376</v>
      </c>
      <c r="D638" s="35">
        <v>574.1</v>
      </c>
      <c r="E638" s="35">
        <v>2296.4</v>
      </c>
      <c r="F638" s="37" t="s">
        <v>165</v>
      </c>
      <c r="G638" s="37" t="s">
        <v>165</v>
      </c>
      <c r="H638" s="86">
        <v>90</v>
      </c>
      <c r="I638" s="86">
        <v>183</v>
      </c>
      <c r="J638" s="35">
        <v>12.54</v>
      </c>
      <c r="K638" s="37" t="s">
        <v>165</v>
      </c>
      <c r="L638" s="36" t="s">
        <v>165</v>
      </c>
      <c r="M638" s="35">
        <v>0</v>
      </c>
      <c r="N638" s="37" t="s">
        <v>165</v>
      </c>
      <c r="O638" s="38"/>
    </row>
    <row r="639" spans="1:15" x14ac:dyDescent="0.3">
      <c r="A639" s="3">
        <f t="shared" si="25"/>
        <v>2027</v>
      </c>
      <c r="B639" s="35">
        <v>613.82000000000005</v>
      </c>
      <c r="C639" s="35">
        <v>115.73906072251305</v>
      </c>
      <c r="D639" s="35">
        <v>574.1</v>
      </c>
      <c r="E639" s="35">
        <v>2296.4</v>
      </c>
      <c r="F639" s="37" t="s">
        <v>165</v>
      </c>
      <c r="G639" s="37" t="s">
        <v>165</v>
      </c>
      <c r="H639" s="86">
        <v>120</v>
      </c>
      <c r="I639" s="86">
        <v>199</v>
      </c>
      <c r="J639" s="35">
        <v>16.010000000000002</v>
      </c>
      <c r="K639" s="37" t="s">
        <v>165</v>
      </c>
      <c r="L639" s="36" t="s">
        <v>165</v>
      </c>
      <c r="M639" s="35">
        <v>137.16999999999999</v>
      </c>
      <c r="N639" s="37" t="s">
        <v>165</v>
      </c>
      <c r="O639" s="38"/>
    </row>
    <row r="640" spans="1:15" x14ac:dyDescent="0.3">
      <c r="A640" s="3">
        <f t="shared" si="25"/>
        <v>2028</v>
      </c>
      <c r="B640" s="35">
        <v>747.28</v>
      </c>
      <c r="C640" s="35">
        <v>116.88938767031144</v>
      </c>
      <c r="D640" s="35">
        <v>574.1</v>
      </c>
      <c r="E640" s="35">
        <v>2296.4</v>
      </c>
      <c r="F640" s="37" t="s">
        <v>165</v>
      </c>
      <c r="G640" s="37" t="s">
        <v>165</v>
      </c>
      <c r="H640" s="86">
        <v>150</v>
      </c>
      <c r="I640" s="86">
        <v>211</v>
      </c>
      <c r="J640" s="35">
        <v>21.560000000000002</v>
      </c>
      <c r="K640" s="37" t="s">
        <v>165</v>
      </c>
      <c r="L640" s="36" t="s">
        <v>165</v>
      </c>
      <c r="M640" s="35">
        <v>298.64999999999998</v>
      </c>
      <c r="N640" s="37" t="s">
        <v>165</v>
      </c>
      <c r="O640" s="38"/>
    </row>
    <row r="641" spans="1:15" x14ac:dyDescent="0.3">
      <c r="A641" s="3">
        <f t="shared" si="25"/>
        <v>2029</v>
      </c>
      <c r="B641" s="35">
        <v>982.91</v>
      </c>
      <c r="C641" s="35">
        <v>118.27882042730599</v>
      </c>
      <c r="D641" s="35">
        <v>574.1</v>
      </c>
      <c r="E641" s="35">
        <v>2296.4</v>
      </c>
      <c r="F641" s="37" t="s">
        <v>165</v>
      </c>
      <c r="G641" s="37" t="s">
        <v>165</v>
      </c>
      <c r="H641" s="86">
        <v>183</v>
      </c>
      <c r="I641" s="86">
        <v>218</v>
      </c>
      <c r="J641" s="35">
        <v>26.769999999999996</v>
      </c>
      <c r="K641" s="37" t="s">
        <v>165</v>
      </c>
      <c r="L641" s="36" t="s">
        <v>165</v>
      </c>
      <c r="M641" s="35">
        <v>400.01</v>
      </c>
      <c r="N641" s="37" t="s">
        <v>165</v>
      </c>
      <c r="O641" s="38"/>
    </row>
    <row r="642" spans="1:15" x14ac:dyDescent="0.3">
      <c r="A642" s="3">
        <f t="shared" si="25"/>
        <v>2030</v>
      </c>
      <c r="B642" s="35">
        <v>1132.98</v>
      </c>
      <c r="C642" s="35">
        <v>119.55259402516945</v>
      </c>
      <c r="D642" s="35">
        <v>999.99</v>
      </c>
      <c r="E642" s="35">
        <v>3999.96</v>
      </c>
      <c r="F642" s="37" t="s">
        <v>165</v>
      </c>
      <c r="G642" s="37" t="s">
        <v>165</v>
      </c>
      <c r="H642" s="86">
        <v>216</v>
      </c>
      <c r="I642" s="86">
        <v>228</v>
      </c>
      <c r="J642" s="35">
        <v>30.8</v>
      </c>
      <c r="K642" s="37" t="s">
        <v>165</v>
      </c>
      <c r="L642" s="36" t="s">
        <v>165</v>
      </c>
      <c r="M642" s="35">
        <v>400.01</v>
      </c>
      <c r="N642" s="37" t="s">
        <v>165</v>
      </c>
      <c r="O642" s="38"/>
    </row>
    <row r="643" spans="1:15" x14ac:dyDescent="0.3">
      <c r="A643" s="3">
        <f t="shared" si="25"/>
        <v>2031</v>
      </c>
      <c r="B643" s="35">
        <v>1226.2749999999999</v>
      </c>
      <c r="C643" s="35">
        <v>119.0394661550436</v>
      </c>
      <c r="D643" s="35">
        <v>999.99</v>
      </c>
      <c r="E643" s="35">
        <v>3999.96</v>
      </c>
      <c r="F643" s="37" t="s">
        <v>165</v>
      </c>
      <c r="G643" s="37" t="s">
        <v>165</v>
      </c>
      <c r="H643" s="86">
        <v>251</v>
      </c>
      <c r="I643" s="86">
        <v>242</v>
      </c>
      <c r="J643" s="35">
        <v>30.8</v>
      </c>
      <c r="K643" s="37" t="s">
        <v>165</v>
      </c>
      <c r="L643" s="36" t="s">
        <v>165</v>
      </c>
      <c r="M643" s="35">
        <v>400.01</v>
      </c>
      <c r="N643" s="37" t="s">
        <v>165</v>
      </c>
      <c r="O643" s="38"/>
    </row>
    <row r="644" spans="1:15" x14ac:dyDescent="0.3">
      <c r="A644" s="3">
        <f t="shared" si="25"/>
        <v>2032</v>
      </c>
      <c r="B644" s="35">
        <v>1336.8549999999998</v>
      </c>
      <c r="C644" s="35">
        <v>118.41300061010524</v>
      </c>
      <c r="D644" s="35">
        <v>999.99</v>
      </c>
      <c r="E644" s="35">
        <v>3999.96</v>
      </c>
      <c r="F644" s="37" t="s">
        <v>165</v>
      </c>
      <c r="G644" s="37" t="s">
        <v>165</v>
      </c>
      <c r="H644" s="86">
        <v>285</v>
      </c>
      <c r="I644" s="86">
        <v>252</v>
      </c>
      <c r="J644" s="35">
        <v>30.8</v>
      </c>
      <c r="K644" s="37" t="s">
        <v>165</v>
      </c>
      <c r="L644" s="36" t="s">
        <v>165</v>
      </c>
      <c r="M644" s="35">
        <v>400.01</v>
      </c>
      <c r="N644" s="37" t="s">
        <v>165</v>
      </c>
      <c r="O644" s="38"/>
    </row>
    <row r="645" spans="1:15" x14ac:dyDescent="0.3">
      <c r="A645" s="3">
        <f t="shared" si="25"/>
        <v>2033</v>
      </c>
      <c r="B645" s="35">
        <v>1445.2349999999999</v>
      </c>
      <c r="C645" s="35">
        <v>118.02089450464705</v>
      </c>
      <c r="D645" s="35">
        <v>999.99</v>
      </c>
      <c r="E645" s="35">
        <v>3999.96</v>
      </c>
      <c r="F645" s="37" t="s">
        <v>165</v>
      </c>
      <c r="G645" s="37" t="s">
        <v>165</v>
      </c>
      <c r="H645" s="86">
        <v>317</v>
      </c>
      <c r="I645" s="86">
        <v>261</v>
      </c>
      <c r="J645" s="35">
        <v>30.8</v>
      </c>
      <c r="K645" s="37" t="s">
        <v>165</v>
      </c>
      <c r="L645" s="36" t="s">
        <v>165</v>
      </c>
      <c r="M645" s="35">
        <v>400.01</v>
      </c>
      <c r="N645" s="37" t="s">
        <v>165</v>
      </c>
      <c r="O645" s="38"/>
    </row>
    <row r="646" spans="1:15" x14ac:dyDescent="0.3">
      <c r="A646" s="3">
        <f t="shared" si="25"/>
        <v>2034</v>
      </c>
      <c r="B646" s="35">
        <v>1553.4649999999997</v>
      </c>
      <c r="C646" s="35">
        <v>117.51542513212381</v>
      </c>
      <c r="D646" s="35">
        <v>999.99</v>
      </c>
      <c r="E646" s="35">
        <v>3999.96</v>
      </c>
      <c r="F646" s="37" t="s">
        <v>165</v>
      </c>
      <c r="G646" s="37" t="s">
        <v>165</v>
      </c>
      <c r="H646" s="86">
        <v>348</v>
      </c>
      <c r="I646" s="86">
        <v>270</v>
      </c>
      <c r="J646" s="35">
        <v>30.8</v>
      </c>
      <c r="K646" s="37" t="s">
        <v>165</v>
      </c>
      <c r="L646" s="36" t="s">
        <v>165</v>
      </c>
      <c r="M646" s="35">
        <v>400.01</v>
      </c>
      <c r="N646" s="37" t="s">
        <v>165</v>
      </c>
      <c r="O646" s="38"/>
    </row>
    <row r="647" spans="1:15" x14ac:dyDescent="0.3">
      <c r="A647" s="3">
        <f t="shared" si="25"/>
        <v>2035</v>
      </c>
      <c r="B647" s="35">
        <v>1672.8449999999998</v>
      </c>
      <c r="C647" s="35">
        <v>117.01248310646319</v>
      </c>
      <c r="D647" s="35">
        <v>999.99</v>
      </c>
      <c r="E647" s="35">
        <v>3999.96</v>
      </c>
      <c r="F647" s="37" t="s">
        <v>165</v>
      </c>
      <c r="G647" s="37" t="s">
        <v>165</v>
      </c>
      <c r="H647" s="86">
        <v>377</v>
      </c>
      <c r="I647" s="86">
        <v>272</v>
      </c>
      <c r="J647" s="35">
        <v>30.8</v>
      </c>
      <c r="K647" s="37" t="s">
        <v>165</v>
      </c>
      <c r="L647" s="36" t="s">
        <v>165</v>
      </c>
      <c r="M647" s="35">
        <v>400.01</v>
      </c>
      <c r="N647" s="37" t="s">
        <v>165</v>
      </c>
      <c r="O647" s="38"/>
    </row>
    <row r="648" spans="1:15" x14ac:dyDescent="0.3">
      <c r="A648" s="3">
        <f t="shared" si="25"/>
        <v>2036</v>
      </c>
      <c r="B648" s="35">
        <v>1829.9549999999999</v>
      </c>
      <c r="C648" s="35">
        <v>116.39845321543309</v>
      </c>
      <c r="D648" s="35">
        <v>999.99</v>
      </c>
      <c r="E648" s="35">
        <v>3999.96</v>
      </c>
      <c r="F648" s="37" t="s">
        <v>165</v>
      </c>
      <c r="G648" s="37" t="s">
        <v>165</v>
      </c>
      <c r="H648" s="86">
        <v>404</v>
      </c>
      <c r="I648" s="86">
        <v>287</v>
      </c>
      <c r="J648" s="35">
        <v>30.8</v>
      </c>
      <c r="K648" s="37" t="s">
        <v>165</v>
      </c>
      <c r="L648" s="36" t="s">
        <v>165</v>
      </c>
      <c r="M648" s="35">
        <v>400.01</v>
      </c>
      <c r="N648" s="37" t="s">
        <v>165</v>
      </c>
      <c r="O648" s="38"/>
    </row>
    <row r="649" spans="1:15" x14ac:dyDescent="0.3">
      <c r="A649" s="3">
        <f t="shared" si="25"/>
        <v>2037</v>
      </c>
      <c r="B649" s="35">
        <v>2007.0449999999998</v>
      </c>
      <c r="C649" s="35">
        <v>67.74752039704336</v>
      </c>
      <c r="D649" s="35">
        <v>999.99</v>
      </c>
      <c r="E649" s="35">
        <v>3999.96</v>
      </c>
      <c r="F649" s="37" t="s">
        <v>165</v>
      </c>
      <c r="G649" s="37" t="s">
        <v>165</v>
      </c>
      <c r="H649" s="86">
        <v>429</v>
      </c>
      <c r="I649" s="86">
        <v>296</v>
      </c>
      <c r="J649" s="35">
        <v>30.8</v>
      </c>
      <c r="K649" s="37" t="s">
        <v>165</v>
      </c>
      <c r="L649" s="36" t="s">
        <v>165</v>
      </c>
      <c r="M649" s="35">
        <v>400.01</v>
      </c>
      <c r="N649" s="37" t="s">
        <v>165</v>
      </c>
      <c r="O649" s="38"/>
    </row>
    <row r="650" spans="1:15" x14ac:dyDescent="0.3">
      <c r="A650" s="3">
        <f t="shared" si="25"/>
        <v>2038</v>
      </c>
      <c r="B650" s="35">
        <v>2196.375</v>
      </c>
      <c r="C650" s="35">
        <v>41.471463165077267</v>
      </c>
      <c r="D650" s="35">
        <v>999.99</v>
      </c>
      <c r="E650" s="35">
        <v>3999.96</v>
      </c>
      <c r="F650" s="37" t="s">
        <v>165</v>
      </c>
      <c r="G650" s="37" t="s">
        <v>165</v>
      </c>
      <c r="H650" s="86">
        <v>452</v>
      </c>
      <c r="I650" s="86">
        <v>303</v>
      </c>
      <c r="J650" s="35">
        <v>30.8</v>
      </c>
      <c r="K650" s="37" t="s">
        <v>165</v>
      </c>
      <c r="L650" s="36" t="s">
        <v>165</v>
      </c>
      <c r="M650" s="35">
        <v>400.01</v>
      </c>
      <c r="N650" s="37" t="s">
        <v>165</v>
      </c>
      <c r="O650" s="38"/>
    </row>
    <row r="651" spans="1:15" x14ac:dyDescent="0.3">
      <c r="A651" s="3">
        <f t="shared" si="25"/>
        <v>2039</v>
      </c>
      <c r="B651" s="35">
        <v>2344.9349999999995</v>
      </c>
      <c r="C651" s="35">
        <v>16.927020000000002</v>
      </c>
      <c r="D651" s="35">
        <v>1100</v>
      </c>
      <c r="E651" s="35">
        <v>4400</v>
      </c>
      <c r="F651" s="37" t="s">
        <v>165</v>
      </c>
      <c r="G651" s="37" t="s">
        <v>165</v>
      </c>
      <c r="H651" s="86">
        <v>471</v>
      </c>
      <c r="I651" s="86">
        <v>310</v>
      </c>
      <c r="J651" s="35">
        <v>30.8</v>
      </c>
      <c r="K651" s="37" t="s">
        <v>165</v>
      </c>
      <c r="L651" s="36" t="s">
        <v>165</v>
      </c>
      <c r="M651" s="35">
        <v>400.01</v>
      </c>
      <c r="N651" s="37" t="s">
        <v>165</v>
      </c>
      <c r="O651" s="38"/>
    </row>
    <row r="652" spans="1:15" x14ac:dyDescent="0.3">
      <c r="A652" s="3">
        <f t="shared" si="25"/>
        <v>2040</v>
      </c>
      <c r="B652" s="35">
        <v>2464.9949999999999</v>
      </c>
      <c r="C652" s="35">
        <v>16.927020000000002</v>
      </c>
      <c r="D652" s="35">
        <v>1200.01</v>
      </c>
      <c r="E652" s="35">
        <v>4800.04</v>
      </c>
      <c r="F652" s="37" t="s">
        <v>165</v>
      </c>
      <c r="G652" s="37" t="s">
        <v>165</v>
      </c>
      <c r="H652" s="86">
        <v>487</v>
      </c>
      <c r="I652" s="86">
        <v>306</v>
      </c>
      <c r="J652" s="35">
        <v>30.8</v>
      </c>
      <c r="K652" s="37" t="s">
        <v>165</v>
      </c>
      <c r="L652" s="36" t="s">
        <v>165</v>
      </c>
      <c r="M652" s="35">
        <v>400.01</v>
      </c>
      <c r="N652" s="37" t="s">
        <v>165</v>
      </c>
      <c r="O652" s="38"/>
    </row>
    <row r="653" spans="1:15" x14ac:dyDescent="0.3">
      <c r="A653" s="3">
        <f t="shared" si="25"/>
        <v>2041</v>
      </c>
      <c r="B653" s="35">
        <v>2623.6349999999998</v>
      </c>
      <c r="C653" s="35">
        <v>16.927020000000002</v>
      </c>
      <c r="D653" s="35">
        <v>1200.01</v>
      </c>
      <c r="E653" s="35">
        <v>4800.04</v>
      </c>
      <c r="F653" s="37" t="s">
        <v>165</v>
      </c>
      <c r="G653" s="37" t="s">
        <v>165</v>
      </c>
      <c r="H653" s="86">
        <v>503</v>
      </c>
      <c r="I653" s="86">
        <v>314</v>
      </c>
      <c r="J653" s="35">
        <v>30.8</v>
      </c>
      <c r="K653" s="37" t="s">
        <v>165</v>
      </c>
      <c r="L653" s="36" t="s">
        <v>165</v>
      </c>
      <c r="M653" s="35">
        <v>400.01</v>
      </c>
      <c r="N653" s="37" t="s">
        <v>165</v>
      </c>
      <c r="O653" s="38"/>
    </row>
    <row r="654" spans="1:15" x14ac:dyDescent="0.3">
      <c r="A654" s="3">
        <f t="shared" si="25"/>
        <v>2042</v>
      </c>
      <c r="B654" s="35">
        <v>2673.9949999999994</v>
      </c>
      <c r="C654" s="35">
        <v>16.927020000000002</v>
      </c>
      <c r="D654" s="35">
        <v>1200.01</v>
      </c>
      <c r="E654" s="35">
        <v>4800.04</v>
      </c>
      <c r="F654" s="37" t="s">
        <v>165</v>
      </c>
      <c r="G654" s="37" t="s">
        <v>165</v>
      </c>
      <c r="H654" s="86">
        <v>514</v>
      </c>
      <c r="I654" s="86">
        <v>330</v>
      </c>
      <c r="J654" s="35">
        <v>30.8</v>
      </c>
      <c r="K654" s="37" t="s">
        <v>165</v>
      </c>
      <c r="L654" s="36" t="s">
        <v>165</v>
      </c>
      <c r="M654" s="35">
        <v>400.01</v>
      </c>
      <c r="N654" s="37" t="s">
        <v>165</v>
      </c>
      <c r="O654" s="38"/>
    </row>
    <row r="655" spans="1:15" customFormat="1" x14ac:dyDescent="0.3">
      <c r="A655" s="3">
        <f t="shared" si="25"/>
        <v>2043</v>
      </c>
      <c r="B655" s="35">
        <v>2759.1349999999998</v>
      </c>
      <c r="C655" s="35">
        <v>16.927020000000002</v>
      </c>
      <c r="D655" s="35">
        <v>1200.01</v>
      </c>
      <c r="E655" s="35">
        <v>4800.04</v>
      </c>
      <c r="F655" s="37" t="s">
        <v>165</v>
      </c>
      <c r="G655" s="37" t="s">
        <v>165</v>
      </c>
      <c r="H655" s="86">
        <v>523</v>
      </c>
      <c r="I655" s="86">
        <v>336</v>
      </c>
      <c r="J655" s="35">
        <v>30.8</v>
      </c>
      <c r="K655" s="37" t="s">
        <v>165</v>
      </c>
      <c r="L655" s="36" t="s">
        <v>165</v>
      </c>
      <c r="M655" s="35">
        <v>400.01</v>
      </c>
      <c r="N655" s="37" t="s">
        <v>165</v>
      </c>
      <c r="O655" s="38"/>
    </row>
    <row r="656" spans="1:15" x14ac:dyDescent="0.3">
      <c r="B656" s="47"/>
      <c r="C656" s="47"/>
      <c r="H656" s="82" t="s">
        <v>149</v>
      </c>
      <c r="I656" s="82" t="s">
        <v>149</v>
      </c>
    </row>
    <row r="657" spans="1:15" x14ac:dyDescent="0.3">
      <c r="A657" s="3">
        <f>A632+1</f>
        <v>26</v>
      </c>
      <c r="B657" s="47" t="str">
        <f ca="1">OFFSET(Portfolios!$B$7,A657,0)</f>
        <v>Portfolio26</v>
      </c>
      <c r="C657" s="47" t="str">
        <f ca="1">VLOOKUP(B657,Portfolios!$B$8:$D$47,2,FALSE)</f>
        <v>Hydrogen blending</v>
      </c>
      <c r="H657" s="82" t="s">
        <v>149</v>
      </c>
      <c r="I657" s="82" t="s">
        <v>149</v>
      </c>
    </row>
    <row r="658" spans="1:15" x14ac:dyDescent="0.3">
      <c r="B658" s="3" t="s">
        <v>152</v>
      </c>
      <c r="C658" s="3" t="s">
        <v>152</v>
      </c>
      <c r="D658" s="3" t="s">
        <v>153</v>
      </c>
      <c r="E658" s="3" t="s">
        <v>154</v>
      </c>
      <c r="F658" s="3" t="s">
        <v>153</v>
      </c>
      <c r="G658" s="3" t="s">
        <v>154</v>
      </c>
      <c r="H658" s="82" t="s">
        <v>149</v>
      </c>
      <c r="I658" s="82" t="s">
        <v>149</v>
      </c>
      <c r="J658" s="42" t="s">
        <v>157</v>
      </c>
      <c r="K658" s="11" t="s">
        <v>158</v>
      </c>
      <c r="L658" s="26"/>
    </row>
    <row r="659" spans="1:15" x14ac:dyDescent="0.3">
      <c r="A659" s="3" t="s">
        <v>160</v>
      </c>
      <c r="B659" s="3" t="s">
        <v>161</v>
      </c>
      <c r="C659" s="3" t="s">
        <v>162</v>
      </c>
      <c r="D659" s="3" t="s">
        <v>161</v>
      </c>
      <c r="E659" s="3" t="s">
        <v>161</v>
      </c>
      <c r="F659" s="3" t="s">
        <v>162</v>
      </c>
      <c r="G659" s="3" t="s">
        <v>162</v>
      </c>
      <c r="H659" s="82" t="s">
        <v>155</v>
      </c>
      <c r="I659" s="82" t="s">
        <v>156</v>
      </c>
      <c r="J659" s="3" t="s">
        <v>161</v>
      </c>
      <c r="K659" s="3" t="s">
        <v>162</v>
      </c>
      <c r="L659" s="3" t="s">
        <v>163</v>
      </c>
      <c r="M659" s="3" t="s">
        <v>174</v>
      </c>
      <c r="N659" s="3" t="s">
        <v>164</v>
      </c>
    </row>
    <row r="660" spans="1:15" x14ac:dyDescent="0.3">
      <c r="A660" s="3">
        <f>A635</f>
        <v>2023</v>
      </c>
      <c r="B660" s="36" t="s">
        <v>165</v>
      </c>
      <c r="C660" s="36">
        <v>85.489954347818653</v>
      </c>
      <c r="D660" s="37" t="s">
        <v>165</v>
      </c>
      <c r="E660" s="37" t="s">
        <v>165</v>
      </c>
      <c r="F660" s="37" t="s">
        <v>165</v>
      </c>
      <c r="G660" s="37" t="s">
        <v>165</v>
      </c>
      <c r="H660" s="84" t="s">
        <v>165</v>
      </c>
      <c r="I660" s="84" t="s">
        <v>165</v>
      </c>
      <c r="J660" s="37" t="s">
        <v>165</v>
      </c>
      <c r="K660" s="37" t="s">
        <v>165</v>
      </c>
      <c r="L660" s="36" t="s">
        <v>165</v>
      </c>
      <c r="M660" s="36" t="s">
        <v>165</v>
      </c>
      <c r="N660" s="37" t="s">
        <v>165</v>
      </c>
      <c r="O660" s="37"/>
    </row>
    <row r="661" spans="1:15" x14ac:dyDescent="0.3">
      <c r="A661" s="3">
        <f>A660+1</f>
        <v>2024</v>
      </c>
      <c r="B661" s="35">
        <v>138.6</v>
      </c>
      <c r="C661" s="35">
        <v>112.46754069217755</v>
      </c>
      <c r="D661" s="35">
        <v>0</v>
      </c>
      <c r="E661" s="36">
        <v>0</v>
      </c>
      <c r="F661" s="37" t="s">
        <v>165</v>
      </c>
      <c r="G661" s="37" t="s">
        <v>165</v>
      </c>
      <c r="H661" s="85">
        <v>30</v>
      </c>
      <c r="I661" s="85">
        <v>133</v>
      </c>
      <c r="J661" s="35" t="s">
        <v>175</v>
      </c>
      <c r="K661" s="37" t="s">
        <v>165</v>
      </c>
      <c r="L661" s="36" t="s">
        <v>165</v>
      </c>
      <c r="M661" s="35">
        <v>0</v>
      </c>
      <c r="N661" s="37" t="s">
        <v>165</v>
      </c>
      <c r="O661" s="38"/>
    </row>
    <row r="662" spans="1:15" x14ac:dyDescent="0.3">
      <c r="A662" s="3">
        <f t="shared" ref="A662:A680" si="26">A661+1</f>
        <v>2025</v>
      </c>
      <c r="B662" s="35">
        <v>250.21499999999997</v>
      </c>
      <c r="C662" s="35">
        <v>113.20977148356157</v>
      </c>
      <c r="D662" s="35">
        <v>400</v>
      </c>
      <c r="E662" s="36">
        <v>1600</v>
      </c>
      <c r="F662" s="37" t="s">
        <v>165</v>
      </c>
      <c r="G662" s="37" t="s">
        <v>165</v>
      </c>
      <c r="H662" s="85">
        <v>60</v>
      </c>
      <c r="I662" s="85">
        <v>162</v>
      </c>
      <c r="J662" s="35">
        <v>0</v>
      </c>
      <c r="K662" s="37" t="s">
        <v>165</v>
      </c>
      <c r="L662" s="36" t="s">
        <v>165</v>
      </c>
      <c r="M662" s="35">
        <v>0</v>
      </c>
      <c r="N662" s="37" t="s">
        <v>165</v>
      </c>
      <c r="O662" s="38"/>
    </row>
    <row r="663" spans="1:15" x14ac:dyDescent="0.3">
      <c r="A663" s="3">
        <f t="shared" si="26"/>
        <v>2026</v>
      </c>
      <c r="B663" s="35">
        <v>660.27</v>
      </c>
      <c r="C663" s="35">
        <v>114.47310072614376</v>
      </c>
      <c r="D663" s="35">
        <v>531.91999999999996</v>
      </c>
      <c r="E663" s="35">
        <v>2127.6799999999998</v>
      </c>
      <c r="F663" s="37" t="s">
        <v>165</v>
      </c>
      <c r="G663" s="37" t="s">
        <v>165</v>
      </c>
      <c r="H663" s="86">
        <v>90</v>
      </c>
      <c r="I663" s="86">
        <v>183</v>
      </c>
      <c r="J663" s="35">
        <v>12.54</v>
      </c>
      <c r="K663" s="37" t="s">
        <v>165</v>
      </c>
      <c r="L663" s="36" t="s">
        <v>165</v>
      </c>
      <c r="M663" s="35">
        <v>0</v>
      </c>
      <c r="N663" s="37" t="s">
        <v>165</v>
      </c>
      <c r="O663" s="38"/>
    </row>
    <row r="664" spans="1:15" x14ac:dyDescent="0.3">
      <c r="A664" s="3">
        <f t="shared" si="26"/>
        <v>2027</v>
      </c>
      <c r="B664" s="35">
        <v>710.37</v>
      </c>
      <c r="C664" s="35">
        <v>115.73906072251305</v>
      </c>
      <c r="D664" s="35">
        <v>531.91999999999996</v>
      </c>
      <c r="E664" s="35">
        <v>2127.6799999999998</v>
      </c>
      <c r="F664" s="37" t="s">
        <v>165</v>
      </c>
      <c r="G664" s="37" t="s">
        <v>165</v>
      </c>
      <c r="H664" s="86">
        <v>120</v>
      </c>
      <c r="I664" s="86">
        <v>199</v>
      </c>
      <c r="J664" s="35">
        <v>16.010000000000002</v>
      </c>
      <c r="K664" s="37" t="s">
        <v>165</v>
      </c>
      <c r="L664" s="36" t="s">
        <v>165</v>
      </c>
      <c r="M664" s="35">
        <v>112.83</v>
      </c>
      <c r="N664" s="37" t="s">
        <v>165</v>
      </c>
      <c r="O664" s="38"/>
    </row>
    <row r="665" spans="1:15" x14ac:dyDescent="0.3">
      <c r="A665" s="3">
        <f t="shared" si="26"/>
        <v>2028</v>
      </c>
      <c r="B665" s="35">
        <v>793.41</v>
      </c>
      <c r="C665" s="35">
        <v>116.88938767031144</v>
      </c>
      <c r="D665" s="35">
        <v>531.91999999999996</v>
      </c>
      <c r="E665" s="35">
        <v>2127.6799999999998</v>
      </c>
      <c r="F665" s="37" t="s">
        <v>165</v>
      </c>
      <c r="G665" s="37" t="s">
        <v>165</v>
      </c>
      <c r="H665" s="86">
        <v>150</v>
      </c>
      <c r="I665" s="86">
        <v>211</v>
      </c>
      <c r="J665" s="35">
        <v>21.560000000000002</v>
      </c>
      <c r="K665" s="37" t="s">
        <v>165</v>
      </c>
      <c r="L665" s="36" t="s">
        <v>165</v>
      </c>
      <c r="M665" s="35">
        <v>306.08</v>
      </c>
      <c r="N665" s="37" t="s">
        <v>165</v>
      </c>
      <c r="O665" s="38"/>
    </row>
    <row r="666" spans="1:15" x14ac:dyDescent="0.3">
      <c r="A666" s="3">
        <f t="shared" si="26"/>
        <v>2029</v>
      </c>
      <c r="B666" s="35">
        <v>870.92</v>
      </c>
      <c r="C666" s="35">
        <v>118.27882042730599</v>
      </c>
      <c r="D666" s="35">
        <v>648</v>
      </c>
      <c r="E666" s="35">
        <v>2592</v>
      </c>
      <c r="F666" s="37" t="s">
        <v>165</v>
      </c>
      <c r="G666" s="37" t="s">
        <v>165</v>
      </c>
      <c r="H666" s="86">
        <v>183</v>
      </c>
      <c r="I666" s="86">
        <v>218</v>
      </c>
      <c r="J666" s="35">
        <v>26.759999999999998</v>
      </c>
      <c r="K666" s="37" t="s">
        <v>165</v>
      </c>
      <c r="L666" s="36" t="s">
        <v>165</v>
      </c>
      <c r="M666" s="35">
        <v>400.01</v>
      </c>
      <c r="N666" s="37" t="s">
        <v>165</v>
      </c>
      <c r="O666" s="38"/>
    </row>
    <row r="667" spans="1:15" x14ac:dyDescent="0.3">
      <c r="A667" s="3">
        <f t="shared" si="26"/>
        <v>2030</v>
      </c>
      <c r="B667" s="35">
        <v>1020.99</v>
      </c>
      <c r="C667" s="35">
        <v>119.55259402516945</v>
      </c>
      <c r="D667" s="35">
        <v>999.99</v>
      </c>
      <c r="E667" s="35">
        <v>3999.96</v>
      </c>
      <c r="F667" s="37" t="s">
        <v>165</v>
      </c>
      <c r="G667" s="37" t="s">
        <v>165</v>
      </c>
      <c r="H667" s="86">
        <v>216</v>
      </c>
      <c r="I667" s="86">
        <v>228</v>
      </c>
      <c r="J667" s="35">
        <v>30.79</v>
      </c>
      <c r="K667" s="37" t="s">
        <v>165</v>
      </c>
      <c r="L667" s="36" t="s">
        <v>165</v>
      </c>
      <c r="M667" s="35">
        <v>400.01</v>
      </c>
      <c r="N667" s="37" t="s">
        <v>165</v>
      </c>
      <c r="O667" s="38"/>
    </row>
    <row r="668" spans="1:15" x14ac:dyDescent="0.3">
      <c r="A668" s="3">
        <f t="shared" si="26"/>
        <v>2031</v>
      </c>
      <c r="B668" s="35">
        <v>1118.2749999999999</v>
      </c>
      <c r="C668" s="35">
        <v>119.0394661550436</v>
      </c>
      <c r="D668" s="35">
        <v>999.99</v>
      </c>
      <c r="E668" s="35">
        <v>3999.96</v>
      </c>
      <c r="F668" s="37" t="s">
        <v>165</v>
      </c>
      <c r="G668" s="37" t="s">
        <v>165</v>
      </c>
      <c r="H668" s="86">
        <v>251</v>
      </c>
      <c r="I668" s="86">
        <v>242</v>
      </c>
      <c r="J668" s="35">
        <v>30.8</v>
      </c>
      <c r="K668" s="37" t="s">
        <v>165</v>
      </c>
      <c r="L668" s="36" t="s">
        <v>165</v>
      </c>
      <c r="M668" s="35">
        <v>400.01</v>
      </c>
      <c r="N668" s="37" t="s">
        <v>165</v>
      </c>
      <c r="O668" s="38"/>
    </row>
    <row r="669" spans="1:15" x14ac:dyDescent="0.3">
      <c r="A669" s="3">
        <f t="shared" si="26"/>
        <v>2032</v>
      </c>
      <c r="B669" s="35">
        <v>1234.855</v>
      </c>
      <c r="C669" s="35">
        <v>118.41300061010524</v>
      </c>
      <c r="D669" s="35">
        <v>999.99</v>
      </c>
      <c r="E669" s="35">
        <v>3999.96</v>
      </c>
      <c r="F669" s="37" t="s">
        <v>165</v>
      </c>
      <c r="G669" s="37" t="s">
        <v>165</v>
      </c>
      <c r="H669" s="86">
        <v>285</v>
      </c>
      <c r="I669" s="86">
        <v>252</v>
      </c>
      <c r="J669" s="35">
        <v>30.8</v>
      </c>
      <c r="K669" s="37" t="s">
        <v>165</v>
      </c>
      <c r="L669" s="36" t="s">
        <v>165</v>
      </c>
      <c r="M669" s="35">
        <v>400.01</v>
      </c>
      <c r="N669" s="37" t="s">
        <v>165</v>
      </c>
      <c r="O669" s="38"/>
    </row>
    <row r="670" spans="1:15" x14ac:dyDescent="0.3">
      <c r="A670" s="3">
        <f t="shared" si="26"/>
        <v>2033</v>
      </c>
      <c r="B670" s="35">
        <v>1344.2349999999999</v>
      </c>
      <c r="C670" s="35">
        <v>118.02089450464705</v>
      </c>
      <c r="D670" s="35">
        <v>999.99</v>
      </c>
      <c r="E670" s="35">
        <v>3999.96</v>
      </c>
      <c r="F670" s="37" t="s">
        <v>165</v>
      </c>
      <c r="G670" s="37" t="s">
        <v>165</v>
      </c>
      <c r="H670" s="86">
        <v>317</v>
      </c>
      <c r="I670" s="86">
        <v>261</v>
      </c>
      <c r="J670" s="35">
        <v>30.8</v>
      </c>
      <c r="K670" s="37" t="s">
        <v>165</v>
      </c>
      <c r="L670" s="36" t="s">
        <v>165</v>
      </c>
      <c r="M670" s="35">
        <v>400.01</v>
      </c>
      <c r="N670" s="37" t="s">
        <v>165</v>
      </c>
      <c r="O670" s="38"/>
    </row>
    <row r="671" spans="1:15" x14ac:dyDescent="0.3">
      <c r="A671" s="3">
        <f t="shared" si="26"/>
        <v>2034</v>
      </c>
      <c r="B671" s="35">
        <v>1457.4549999999999</v>
      </c>
      <c r="C671" s="35">
        <v>117.51542513212381</v>
      </c>
      <c r="D671" s="35">
        <v>999.99</v>
      </c>
      <c r="E671" s="35">
        <v>3999.96</v>
      </c>
      <c r="F671" s="37" t="s">
        <v>165</v>
      </c>
      <c r="G671" s="37" t="s">
        <v>165</v>
      </c>
      <c r="H671" s="86">
        <v>348</v>
      </c>
      <c r="I671" s="86">
        <v>270</v>
      </c>
      <c r="J671" s="35">
        <v>30.8</v>
      </c>
      <c r="K671" s="37" t="s">
        <v>165</v>
      </c>
      <c r="L671" s="36" t="s">
        <v>165</v>
      </c>
      <c r="M671" s="35">
        <v>400.01</v>
      </c>
      <c r="N671" s="37" t="s">
        <v>165</v>
      </c>
      <c r="O671" s="38"/>
    </row>
    <row r="672" spans="1:15" x14ac:dyDescent="0.3">
      <c r="A672" s="3">
        <f t="shared" si="26"/>
        <v>2035</v>
      </c>
      <c r="B672" s="35">
        <v>1576.8449999999998</v>
      </c>
      <c r="C672" s="35">
        <v>117.01248310646319</v>
      </c>
      <c r="D672" s="35">
        <v>999.99</v>
      </c>
      <c r="E672" s="35">
        <v>3999.96</v>
      </c>
      <c r="F672" s="37" t="s">
        <v>165</v>
      </c>
      <c r="G672" s="37" t="s">
        <v>165</v>
      </c>
      <c r="H672" s="86">
        <v>377</v>
      </c>
      <c r="I672" s="86">
        <v>272</v>
      </c>
      <c r="J672" s="35">
        <v>30.8</v>
      </c>
      <c r="K672" s="37" t="s">
        <v>165</v>
      </c>
      <c r="L672" s="36" t="s">
        <v>165</v>
      </c>
      <c r="M672" s="35">
        <v>400.01</v>
      </c>
      <c r="N672" s="37" t="s">
        <v>165</v>
      </c>
      <c r="O672" s="38"/>
    </row>
    <row r="673" spans="1:15" x14ac:dyDescent="0.3">
      <c r="A673" s="3">
        <f t="shared" si="26"/>
        <v>2036</v>
      </c>
      <c r="B673" s="35">
        <v>1737.9449999999999</v>
      </c>
      <c r="C673" s="35">
        <v>116.39845321543309</v>
      </c>
      <c r="D673" s="35">
        <v>999.99</v>
      </c>
      <c r="E673" s="35">
        <v>3999.96</v>
      </c>
      <c r="F673" s="37" t="s">
        <v>165</v>
      </c>
      <c r="G673" s="37" t="s">
        <v>165</v>
      </c>
      <c r="H673" s="86">
        <v>404</v>
      </c>
      <c r="I673" s="86">
        <v>287</v>
      </c>
      <c r="J673" s="35">
        <v>30.8</v>
      </c>
      <c r="K673" s="37" t="s">
        <v>165</v>
      </c>
      <c r="L673" s="36" t="s">
        <v>165</v>
      </c>
      <c r="M673" s="35">
        <v>400.01</v>
      </c>
      <c r="N673" s="37" t="s">
        <v>165</v>
      </c>
      <c r="O673" s="38"/>
    </row>
    <row r="674" spans="1:15" x14ac:dyDescent="0.3">
      <c r="A674" s="3">
        <f t="shared" si="26"/>
        <v>2037</v>
      </c>
      <c r="B674" s="35">
        <v>1922.405</v>
      </c>
      <c r="C674" s="35">
        <v>67.74752039704336</v>
      </c>
      <c r="D674" s="35">
        <v>999.99</v>
      </c>
      <c r="E674" s="35">
        <v>3999.96</v>
      </c>
      <c r="F674" s="37" t="s">
        <v>165</v>
      </c>
      <c r="G674" s="37" t="s">
        <v>165</v>
      </c>
      <c r="H674" s="86">
        <v>429</v>
      </c>
      <c r="I674" s="86">
        <v>296</v>
      </c>
      <c r="J674" s="35">
        <v>30.8</v>
      </c>
      <c r="K674" s="37" t="s">
        <v>165</v>
      </c>
      <c r="L674" s="36" t="s">
        <v>165</v>
      </c>
      <c r="M674" s="35">
        <v>400.01</v>
      </c>
      <c r="N674" s="37" t="s">
        <v>165</v>
      </c>
      <c r="O674" s="38"/>
    </row>
    <row r="675" spans="1:15" x14ac:dyDescent="0.3">
      <c r="A675" s="3">
        <f t="shared" si="26"/>
        <v>2038</v>
      </c>
      <c r="B675" s="35">
        <v>2112.3650000000002</v>
      </c>
      <c r="C675" s="35">
        <v>41.471463165077267</v>
      </c>
      <c r="D675" s="35">
        <v>999.99</v>
      </c>
      <c r="E675" s="35">
        <v>3999.96</v>
      </c>
      <c r="F675" s="37" t="s">
        <v>165</v>
      </c>
      <c r="G675" s="37" t="s">
        <v>165</v>
      </c>
      <c r="H675" s="86">
        <v>452</v>
      </c>
      <c r="I675" s="86">
        <v>303</v>
      </c>
      <c r="J675" s="35">
        <v>30.8</v>
      </c>
      <c r="K675" s="37" t="s">
        <v>165</v>
      </c>
      <c r="L675" s="36" t="s">
        <v>165</v>
      </c>
      <c r="M675" s="35">
        <v>400.01</v>
      </c>
      <c r="N675" s="37" t="s">
        <v>165</v>
      </c>
      <c r="O675" s="38"/>
    </row>
    <row r="676" spans="1:15" x14ac:dyDescent="0.3">
      <c r="A676" s="3">
        <f t="shared" si="26"/>
        <v>2039</v>
      </c>
      <c r="B676" s="35">
        <v>2275.9549999999999</v>
      </c>
      <c r="C676" s="35">
        <v>16.927020000000002</v>
      </c>
      <c r="D676" s="35">
        <v>1100</v>
      </c>
      <c r="E676" s="35">
        <v>4400</v>
      </c>
      <c r="F676" s="37" t="s">
        <v>165</v>
      </c>
      <c r="G676" s="37" t="s">
        <v>165</v>
      </c>
      <c r="H676" s="86">
        <v>471</v>
      </c>
      <c r="I676" s="86">
        <v>310</v>
      </c>
      <c r="J676" s="35">
        <v>30.8</v>
      </c>
      <c r="K676" s="37" t="s">
        <v>165</v>
      </c>
      <c r="L676" s="36" t="s">
        <v>165</v>
      </c>
      <c r="M676" s="35">
        <v>400.01</v>
      </c>
      <c r="N676" s="37" t="s">
        <v>165</v>
      </c>
      <c r="O676" s="38"/>
    </row>
    <row r="677" spans="1:15" x14ac:dyDescent="0.3">
      <c r="A677" s="3">
        <f t="shared" si="26"/>
        <v>2040</v>
      </c>
      <c r="B677" s="35">
        <v>2464.9949999999999</v>
      </c>
      <c r="C677" s="35">
        <v>16.927020000000002</v>
      </c>
      <c r="D677" s="35">
        <v>1200.01</v>
      </c>
      <c r="E677" s="35">
        <v>4800.04</v>
      </c>
      <c r="F677" s="37" t="s">
        <v>165</v>
      </c>
      <c r="G677" s="37" t="s">
        <v>165</v>
      </c>
      <c r="H677" s="86">
        <v>487</v>
      </c>
      <c r="I677" s="86">
        <v>306</v>
      </c>
      <c r="J677" s="35">
        <v>30.8</v>
      </c>
      <c r="K677" s="37" t="s">
        <v>165</v>
      </c>
      <c r="L677" s="36" t="s">
        <v>165</v>
      </c>
      <c r="M677" s="35">
        <v>400.01</v>
      </c>
      <c r="N677" s="37" t="s">
        <v>165</v>
      </c>
      <c r="O677" s="38"/>
    </row>
    <row r="678" spans="1:15" x14ac:dyDescent="0.3">
      <c r="A678" s="3">
        <f t="shared" si="26"/>
        <v>2041</v>
      </c>
      <c r="B678" s="35">
        <v>2623.625</v>
      </c>
      <c r="C678" s="35">
        <v>16.927020000000002</v>
      </c>
      <c r="D678" s="35">
        <v>1200.01</v>
      </c>
      <c r="E678" s="35">
        <v>4800.04</v>
      </c>
      <c r="F678" s="37" t="s">
        <v>165</v>
      </c>
      <c r="G678" s="37" t="s">
        <v>165</v>
      </c>
      <c r="H678" s="86">
        <v>503</v>
      </c>
      <c r="I678" s="86">
        <v>314</v>
      </c>
      <c r="J678" s="35">
        <v>30.8</v>
      </c>
      <c r="K678" s="37" t="s">
        <v>165</v>
      </c>
      <c r="L678" s="36" t="s">
        <v>165</v>
      </c>
      <c r="M678" s="35">
        <v>400.01</v>
      </c>
      <c r="N678" s="37" t="s">
        <v>165</v>
      </c>
      <c r="O678" s="38"/>
    </row>
    <row r="679" spans="1:15" x14ac:dyDescent="0.3">
      <c r="A679" s="3">
        <f t="shared" si="26"/>
        <v>2042</v>
      </c>
      <c r="B679" s="35">
        <v>2673.9949999999994</v>
      </c>
      <c r="C679" s="35">
        <v>16.927020000000002</v>
      </c>
      <c r="D679" s="35">
        <v>1200.01</v>
      </c>
      <c r="E679" s="35">
        <v>4800.04</v>
      </c>
      <c r="F679" s="37" t="s">
        <v>165</v>
      </c>
      <c r="G679" s="37" t="s">
        <v>165</v>
      </c>
      <c r="H679" s="86">
        <v>514</v>
      </c>
      <c r="I679" s="86">
        <v>330</v>
      </c>
      <c r="J679" s="35">
        <v>30.8</v>
      </c>
      <c r="K679" s="37" t="s">
        <v>165</v>
      </c>
      <c r="L679" s="36" t="s">
        <v>165</v>
      </c>
      <c r="M679" s="35">
        <v>400.01</v>
      </c>
      <c r="N679" s="37" t="s">
        <v>165</v>
      </c>
      <c r="O679" s="38"/>
    </row>
    <row r="680" spans="1:15" customFormat="1" x14ac:dyDescent="0.3">
      <c r="A680" s="3">
        <f t="shared" si="26"/>
        <v>2043</v>
      </c>
      <c r="B680" s="35">
        <v>2759.1249999999995</v>
      </c>
      <c r="C680" s="35">
        <v>16.927020000000002</v>
      </c>
      <c r="D680" s="35">
        <v>1200.01</v>
      </c>
      <c r="E680" s="35">
        <v>4800.04</v>
      </c>
      <c r="F680" s="37" t="s">
        <v>165</v>
      </c>
      <c r="G680" s="37" t="s">
        <v>165</v>
      </c>
      <c r="H680" s="86">
        <v>523</v>
      </c>
      <c r="I680" s="86">
        <v>336</v>
      </c>
      <c r="J680" s="35">
        <v>30.8</v>
      </c>
      <c r="K680" s="37" t="s">
        <v>165</v>
      </c>
      <c r="L680" s="36" t="s">
        <v>165</v>
      </c>
      <c r="M680" s="35">
        <v>400.01</v>
      </c>
      <c r="N680" s="37" t="s">
        <v>165</v>
      </c>
      <c r="O680" s="38"/>
    </row>
    <row r="681" spans="1:15" x14ac:dyDescent="0.3">
      <c r="B681" s="47"/>
      <c r="C681" s="47"/>
      <c r="H681" s="82" t="s">
        <v>149</v>
      </c>
      <c r="I681" s="82" t="s">
        <v>149</v>
      </c>
    </row>
    <row r="682" spans="1:15" x14ac:dyDescent="0.3">
      <c r="A682" s="3">
        <f>A657+1</f>
        <v>27</v>
      </c>
      <c r="B682" s="47" t="str">
        <f ca="1">OFFSET(Portfolios!$B$7,A682,0)</f>
        <v>Portfolio27</v>
      </c>
      <c r="C682" s="47" t="str">
        <f ca="1">VLOOKUP(B682,Portfolios!$B$8:$D$47,2,FALSE)</f>
        <v>Hydrogen building</v>
      </c>
      <c r="H682" s="82" t="s">
        <v>149</v>
      </c>
      <c r="I682" s="82" t="s">
        <v>149</v>
      </c>
    </row>
    <row r="683" spans="1:15" x14ac:dyDescent="0.3">
      <c r="B683" s="3" t="s">
        <v>152</v>
      </c>
      <c r="C683" s="3" t="s">
        <v>152</v>
      </c>
      <c r="D683" s="3" t="s">
        <v>153</v>
      </c>
      <c r="E683" s="3" t="s">
        <v>154</v>
      </c>
      <c r="F683" s="3" t="s">
        <v>153</v>
      </c>
      <c r="G683" s="3" t="s">
        <v>154</v>
      </c>
      <c r="H683" s="82" t="s">
        <v>149</v>
      </c>
      <c r="I683" s="82" t="s">
        <v>149</v>
      </c>
      <c r="J683" s="42" t="s">
        <v>157</v>
      </c>
      <c r="K683" s="11" t="s">
        <v>158</v>
      </c>
      <c r="L683" s="26"/>
    </row>
    <row r="684" spans="1:15" x14ac:dyDescent="0.3">
      <c r="A684" s="3" t="s">
        <v>160</v>
      </c>
      <c r="B684" s="3" t="s">
        <v>161</v>
      </c>
      <c r="C684" s="3" t="s">
        <v>162</v>
      </c>
      <c r="D684" s="3" t="s">
        <v>161</v>
      </c>
      <c r="E684" s="3" t="s">
        <v>161</v>
      </c>
      <c r="F684" s="3" t="s">
        <v>162</v>
      </c>
      <c r="G684" s="3" t="s">
        <v>162</v>
      </c>
      <c r="H684" s="82" t="s">
        <v>155</v>
      </c>
      <c r="I684" s="82" t="s">
        <v>156</v>
      </c>
      <c r="J684" s="3" t="s">
        <v>161</v>
      </c>
      <c r="K684" s="3" t="s">
        <v>162</v>
      </c>
      <c r="L684" s="3" t="s">
        <v>163</v>
      </c>
      <c r="M684" s="3" t="s">
        <v>174</v>
      </c>
      <c r="N684" s="3" t="s">
        <v>164</v>
      </c>
    </row>
    <row r="685" spans="1:15" x14ac:dyDescent="0.3">
      <c r="A685" s="3">
        <f>A660</f>
        <v>2023</v>
      </c>
      <c r="B685" s="36" t="s">
        <v>165</v>
      </c>
      <c r="C685" s="36">
        <v>85.489954347818653</v>
      </c>
      <c r="D685" s="37" t="s">
        <v>165</v>
      </c>
      <c r="E685" s="37" t="s">
        <v>165</v>
      </c>
      <c r="F685" s="37" t="s">
        <v>165</v>
      </c>
      <c r="G685" s="37" t="s">
        <v>165</v>
      </c>
      <c r="H685" s="84" t="s">
        <v>165</v>
      </c>
      <c r="I685" s="84" t="s">
        <v>165</v>
      </c>
      <c r="J685" s="37" t="s">
        <v>165</v>
      </c>
      <c r="K685" s="37" t="s">
        <v>165</v>
      </c>
      <c r="L685" s="36" t="s">
        <v>165</v>
      </c>
      <c r="M685" s="36" t="s">
        <v>165</v>
      </c>
      <c r="N685" s="37" t="s">
        <v>165</v>
      </c>
      <c r="O685" s="37"/>
    </row>
    <row r="686" spans="1:15" x14ac:dyDescent="0.3">
      <c r="A686" s="3">
        <f>A685+1</f>
        <v>2024</v>
      </c>
      <c r="B686" s="35">
        <v>138.6</v>
      </c>
      <c r="C686" s="35">
        <v>112.46754069217755</v>
      </c>
      <c r="D686" s="35">
        <v>0</v>
      </c>
      <c r="E686" s="36">
        <v>0</v>
      </c>
      <c r="F686" s="37" t="s">
        <v>165</v>
      </c>
      <c r="G686" s="37" t="s">
        <v>165</v>
      </c>
      <c r="H686" s="85">
        <v>30</v>
      </c>
      <c r="I686" s="85">
        <v>133</v>
      </c>
      <c r="J686" s="35">
        <v>0</v>
      </c>
      <c r="K686" s="37" t="s">
        <v>165</v>
      </c>
      <c r="L686" s="36" t="s">
        <v>165</v>
      </c>
      <c r="M686" s="35">
        <v>0</v>
      </c>
      <c r="N686" s="37" t="s">
        <v>165</v>
      </c>
      <c r="O686" s="38"/>
    </row>
    <row r="687" spans="1:15" x14ac:dyDescent="0.3">
      <c r="A687" s="3">
        <f t="shared" ref="A687:A705" si="27">A686+1</f>
        <v>2025</v>
      </c>
      <c r="B687" s="35">
        <v>250.21499999999997</v>
      </c>
      <c r="C687" s="35">
        <v>113.20977148356157</v>
      </c>
      <c r="D687" s="35">
        <v>400</v>
      </c>
      <c r="E687" s="36">
        <v>1600</v>
      </c>
      <c r="F687" s="37" t="s">
        <v>165</v>
      </c>
      <c r="G687" s="37" t="s">
        <v>165</v>
      </c>
      <c r="H687" s="85">
        <v>60</v>
      </c>
      <c r="I687" s="85">
        <v>162</v>
      </c>
      <c r="J687" s="35">
        <v>0</v>
      </c>
      <c r="K687" s="37" t="s">
        <v>165</v>
      </c>
      <c r="L687" s="36" t="s">
        <v>165</v>
      </c>
      <c r="M687" s="35">
        <v>0</v>
      </c>
      <c r="N687" s="37" t="s">
        <v>165</v>
      </c>
      <c r="O687" s="38"/>
    </row>
    <row r="688" spans="1:15" x14ac:dyDescent="0.3">
      <c r="A688" s="3">
        <f t="shared" si="27"/>
        <v>2026</v>
      </c>
      <c r="B688" s="35">
        <v>554.17999999999995</v>
      </c>
      <c r="C688" s="35">
        <v>114.47310072614376</v>
      </c>
      <c r="D688" s="35">
        <v>574.12</v>
      </c>
      <c r="E688" s="35">
        <v>2296.48</v>
      </c>
      <c r="F688" s="37" t="s">
        <v>165</v>
      </c>
      <c r="G688" s="37" t="s">
        <v>165</v>
      </c>
      <c r="H688" s="86">
        <v>90</v>
      </c>
      <c r="I688" s="86">
        <v>183</v>
      </c>
      <c r="J688" s="35">
        <v>12.54</v>
      </c>
      <c r="K688" s="37" t="s">
        <v>165</v>
      </c>
      <c r="L688" s="36" t="s">
        <v>165</v>
      </c>
      <c r="M688" s="35">
        <v>0</v>
      </c>
      <c r="N688" s="37" t="s">
        <v>165</v>
      </c>
      <c r="O688" s="38"/>
    </row>
    <row r="689" spans="1:15" x14ac:dyDescent="0.3">
      <c r="A689" s="3">
        <f t="shared" si="27"/>
        <v>2027</v>
      </c>
      <c r="B689" s="35">
        <v>613.82000000000005</v>
      </c>
      <c r="C689" s="35">
        <v>115.73906072251305</v>
      </c>
      <c r="D689" s="35">
        <v>574.12</v>
      </c>
      <c r="E689" s="35">
        <v>2296.48</v>
      </c>
      <c r="F689" s="37" t="s">
        <v>165</v>
      </c>
      <c r="G689" s="37" t="s">
        <v>165</v>
      </c>
      <c r="H689" s="86">
        <v>120</v>
      </c>
      <c r="I689" s="86">
        <v>199</v>
      </c>
      <c r="J689" s="35">
        <v>16.010000000000002</v>
      </c>
      <c r="K689" s="37" t="s">
        <v>165</v>
      </c>
      <c r="L689" s="36" t="s">
        <v>165</v>
      </c>
      <c r="M689" s="35">
        <v>137.19999999999999</v>
      </c>
      <c r="N689" s="37" t="s">
        <v>165</v>
      </c>
      <c r="O689" s="38"/>
    </row>
    <row r="690" spans="1:15" x14ac:dyDescent="0.3">
      <c r="A690" s="3">
        <f t="shared" si="27"/>
        <v>2028</v>
      </c>
      <c r="B690" s="35">
        <v>779.66</v>
      </c>
      <c r="C690" s="35">
        <v>116.88938767031144</v>
      </c>
      <c r="D690" s="35">
        <v>574.12</v>
      </c>
      <c r="E690" s="35">
        <v>2296.48</v>
      </c>
      <c r="F690" s="37" t="s">
        <v>165</v>
      </c>
      <c r="G690" s="37" t="s">
        <v>165</v>
      </c>
      <c r="H690" s="86">
        <v>150</v>
      </c>
      <c r="I690" s="86">
        <v>211</v>
      </c>
      <c r="J690" s="35">
        <v>21.560000000000002</v>
      </c>
      <c r="K690" s="37" t="s">
        <v>165</v>
      </c>
      <c r="L690" s="36" t="s">
        <v>165</v>
      </c>
      <c r="M690" s="35">
        <v>273.58999999999997</v>
      </c>
      <c r="N690" s="37" t="s">
        <v>165</v>
      </c>
      <c r="O690" s="38"/>
    </row>
    <row r="691" spans="1:15" x14ac:dyDescent="0.3">
      <c r="A691" s="3">
        <f t="shared" si="27"/>
        <v>2029</v>
      </c>
      <c r="B691" s="35">
        <v>982.92</v>
      </c>
      <c r="C691" s="35">
        <v>118.27882042730599</v>
      </c>
      <c r="D691" s="35">
        <v>574.12</v>
      </c>
      <c r="E691" s="35">
        <v>2296.48</v>
      </c>
      <c r="F691" s="37" t="s">
        <v>165</v>
      </c>
      <c r="G691" s="37" t="s">
        <v>165</v>
      </c>
      <c r="H691" s="86">
        <v>183</v>
      </c>
      <c r="I691" s="86">
        <v>218</v>
      </c>
      <c r="J691" s="35">
        <v>26.769999999999996</v>
      </c>
      <c r="K691" s="37" t="s">
        <v>165</v>
      </c>
      <c r="L691" s="36" t="s">
        <v>165</v>
      </c>
      <c r="M691" s="35">
        <v>400.01</v>
      </c>
      <c r="N691" s="37" t="s">
        <v>165</v>
      </c>
      <c r="O691" s="38"/>
    </row>
    <row r="692" spans="1:15" x14ac:dyDescent="0.3">
      <c r="A692" s="3">
        <f t="shared" si="27"/>
        <v>2030</v>
      </c>
      <c r="B692" s="35">
        <v>1132.98</v>
      </c>
      <c r="C692" s="35">
        <v>119.55259402516945</v>
      </c>
      <c r="D692" s="35">
        <v>999.99</v>
      </c>
      <c r="E692" s="35">
        <v>3999.96</v>
      </c>
      <c r="F692" s="37" t="s">
        <v>165</v>
      </c>
      <c r="G692" s="37" t="s">
        <v>165</v>
      </c>
      <c r="H692" s="86">
        <v>216</v>
      </c>
      <c r="I692" s="86">
        <v>228</v>
      </c>
      <c r="J692" s="35">
        <v>30.8</v>
      </c>
      <c r="K692" s="37" t="s">
        <v>165</v>
      </c>
      <c r="L692" s="36" t="s">
        <v>165</v>
      </c>
      <c r="M692" s="35">
        <v>400.01</v>
      </c>
      <c r="N692" s="37" t="s">
        <v>165</v>
      </c>
      <c r="O692" s="38"/>
    </row>
    <row r="693" spans="1:15" x14ac:dyDescent="0.3">
      <c r="A693" s="3">
        <f t="shared" si="27"/>
        <v>2031</v>
      </c>
      <c r="B693" s="35">
        <v>1226.2749999999999</v>
      </c>
      <c r="C693" s="35">
        <v>119.0394661550436</v>
      </c>
      <c r="D693" s="35">
        <v>999.99</v>
      </c>
      <c r="E693" s="35">
        <v>3999.96</v>
      </c>
      <c r="F693" s="37" t="s">
        <v>165</v>
      </c>
      <c r="G693" s="37" t="s">
        <v>165</v>
      </c>
      <c r="H693" s="86">
        <v>251</v>
      </c>
      <c r="I693" s="86">
        <v>242</v>
      </c>
      <c r="J693" s="35">
        <v>30.8</v>
      </c>
      <c r="K693" s="37" t="s">
        <v>165</v>
      </c>
      <c r="L693" s="36" t="s">
        <v>165</v>
      </c>
      <c r="M693" s="35">
        <v>400.01</v>
      </c>
      <c r="N693" s="37" t="s">
        <v>165</v>
      </c>
      <c r="O693" s="38"/>
    </row>
    <row r="694" spans="1:15" x14ac:dyDescent="0.3">
      <c r="A694" s="3">
        <f t="shared" si="27"/>
        <v>2032</v>
      </c>
      <c r="B694" s="35">
        <v>1336.855</v>
      </c>
      <c r="C694" s="35">
        <v>118.41300061010524</v>
      </c>
      <c r="D694" s="35">
        <v>999.99</v>
      </c>
      <c r="E694" s="35">
        <v>3999.96</v>
      </c>
      <c r="F694" s="37" t="s">
        <v>165</v>
      </c>
      <c r="G694" s="37" t="s">
        <v>165</v>
      </c>
      <c r="H694" s="86">
        <v>285</v>
      </c>
      <c r="I694" s="86">
        <v>252</v>
      </c>
      <c r="J694" s="35">
        <v>30.8</v>
      </c>
      <c r="K694" s="37" t="s">
        <v>165</v>
      </c>
      <c r="L694" s="36" t="s">
        <v>165</v>
      </c>
      <c r="M694" s="35">
        <v>400.01</v>
      </c>
      <c r="N694" s="37" t="s">
        <v>165</v>
      </c>
      <c r="O694" s="38"/>
    </row>
    <row r="695" spans="1:15" x14ac:dyDescent="0.3">
      <c r="A695" s="3">
        <f t="shared" si="27"/>
        <v>2033</v>
      </c>
      <c r="B695" s="35">
        <v>1445.2449999999999</v>
      </c>
      <c r="C695" s="35">
        <v>118.02089450464705</v>
      </c>
      <c r="D695" s="35">
        <v>999.99</v>
      </c>
      <c r="E695" s="35">
        <v>3999.96</v>
      </c>
      <c r="F695" s="37" t="s">
        <v>165</v>
      </c>
      <c r="G695" s="37" t="s">
        <v>165</v>
      </c>
      <c r="H695" s="86">
        <v>317</v>
      </c>
      <c r="I695" s="86">
        <v>261</v>
      </c>
      <c r="J695" s="35">
        <v>30.8</v>
      </c>
      <c r="K695" s="37" t="s">
        <v>165</v>
      </c>
      <c r="L695" s="36" t="s">
        <v>165</v>
      </c>
      <c r="M695" s="35">
        <v>400.01</v>
      </c>
      <c r="N695" s="37" t="s">
        <v>165</v>
      </c>
      <c r="O695" s="38"/>
    </row>
    <row r="696" spans="1:15" x14ac:dyDescent="0.3">
      <c r="A696" s="3">
        <f t="shared" si="27"/>
        <v>2034</v>
      </c>
      <c r="B696" s="35">
        <v>1553.4649999999999</v>
      </c>
      <c r="C696" s="35">
        <v>117.51542513212381</v>
      </c>
      <c r="D696" s="35">
        <v>999.99</v>
      </c>
      <c r="E696" s="35">
        <v>3999.96</v>
      </c>
      <c r="F696" s="37" t="s">
        <v>165</v>
      </c>
      <c r="G696" s="37" t="s">
        <v>165</v>
      </c>
      <c r="H696" s="86">
        <v>348</v>
      </c>
      <c r="I696" s="86">
        <v>270</v>
      </c>
      <c r="J696" s="35">
        <v>30.8</v>
      </c>
      <c r="K696" s="37" t="s">
        <v>165</v>
      </c>
      <c r="L696" s="36" t="s">
        <v>165</v>
      </c>
      <c r="M696" s="35">
        <v>400.01</v>
      </c>
      <c r="N696" s="37" t="s">
        <v>165</v>
      </c>
      <c r="O696" s="38"/>
    </row>
    <row r="697" spans="1:15" x14ac:dyDescent="0.3">
      <c r="A697" s="3">
        <f t="shared" si="27"/>
        <v>2035</v>
      </c>
      <c r="B697" s="35">
        <v>1672.8549999999998</v>
      </c>
      <c r="C697" s="35">
        <v>117.01248310646319</v>
      </c>
      <c r="D697" s="35">
        <v>999.99</v>
      </c>
      <c r="E697" s="35">
        <v>3999.96</v>
      </c>
      <c r="F697" s="37" t="s">
        <v>165</v>
      </c>
      <c r="G697" s="37" t="s">
        <v>165</v>
      </c>
      <c r="H697" s="86">
        <v>377</v>
      </c>
      <c r="I697" s="86">
        <v>272</v>
      </c>
      <c r="J697" s="35">
        <v>30.8</v>
      </c>
      <c r="K697" s="37" t="s">
        <v>165</v>
      </c>
      <c r="L697" s="36" t="s">
        <v>165</v>
      </c>
      <c r="M697" s="35">
        <v>400.01</v>
      </c>
      <c r="N697" s="37" t="s">
        <v>165</v>
      </c>
      <c r="O697" s="38"/>
    </row>
    <row r="698" spans="1:15" x14ac:dyDescent="0.3">
      <c r="A698" s="3">
        <f t="shared" si="27"/>
        <v>2036</v>
      </c>
      <c r="B698" s="35">
        <v>1829.9649999999999</v>
      </c>
      <c r="C698" s="35">
        <v>116.39845321543309</v>
      </c>
      <c r="D698" s="35">
        <v>999.99</v>
      </c>
      <c r="E698" s="35">
        <v>3999.96</v>
      </c>
      <c r="F698" s="37" t="s">
        <v>165</v>
      </c>
      <c r="G698" s="37" t="s">
        <v>165</v>
      </c>
      <c r="H698" s="86">
        <v>404</v>
      </c>
      <c r="I698" s="86">
        <v>287</v>
      </c>
      <c r="J698" s="35">
        <v>30.8</v>
      </c>
      <c r="K698" s="37" t="s">
        <v>165</v>
      </c>
      <c r="L698" s="36" t="s">
        <v>165</v>
      </c>
      <c r="M698" s="35">
        <v>400.01</v>
      </c>
      <c r="N698" s="37" t="s">
        <v>165</v>
      </c>
      <c r="O698" s="38"/>
    </row>
    <row r="699" spans="1:15" x14ac:dyDescent="0.3">
      <c r="A699" s="3">
        <f t="shared" si="27"/>
        <v>2037</v>
      </c>
      <c r="B699" s="35">
        <v>2007.5349999999999</v>
      </c>
      <c r="C699" s="35">
        <v>67.74752039704336</v>
      </c>
      <c r="D699" s="35">
        <v>999.99</v>
      </c>
      <c r="E699" s="35">
        <v>3999.96</v>
      </c>
      <c r="F699" s="37" t="s">
        <v>165</v>
      </c>
      <c r="G699" s="37" t="s">
        <v>165</v>
      </c>
      <c r="H699" s="86">
        <v>429</v>
      </c>
      <c r="I699" s="86">
        <v>296</v>
      </c>
      <c r="J699" s="35">
        <v>30.8</v>
      </c>
      <c r="K699" s="37" t="s">
        <v>165</v>
      </c>
      <c r="L699" s="36" t="s">
        <v>165</v>
      </c>
      <c r="M699" s="35">
        <v>400.01</v>
      </c>
      <c r="N699" s="37" t="s">
        <v>165</v>
      </c>
      <c r="O699" s="38"/>
    </row>
    <row r="700" spans="1:15" x14ac:dyDescent="0.3">
      <c r="A700" s="3">
        <f t="shared" si="27"/>
        <v>2038</v>
      </c>
      <c r="B700" s="35">
        <v>2196.375</v>
      </c>
      <c r="C700" s="35">
        <v>41.471463165077267</v>
      </c>
      <c r="D700" s="35">
        <v>999.99</v>
      </c>
      <c r="E700" s="35">
        <v>3999.96</v>
      </c>
      <c r="F700" s="37" t="s">
        <v>165</v>
      </c>
      <c r="G700" s="37" t="s">
        <v>165</v>
      </c>
      <c r="H700" s="86">
        <v>452</v>
      </c>
      <c r="I700" s="86">
        <v>303</v>
      </c>
      <c r="J700" s="35">
        <v>30.8</v>
      </c>
      <c r="K700" s="37" t="s">
        <v>165</v>
      </c>
      <c r="L700" s="36" t="s">
        <v>165</v>
      </c>
      <c r="M700" s="35">
        <v>400.01</v>
      </c>
      <c r="N700" s="37" t="s">
        <v>165</v>
      </c>
      <c r="O700" s="38"/>
    </row>
    <row r="701" spans="1:15" x14ac:dyDescent="0.3">
      <c r="A701" s="3">
        <f t="shared" si="27"/>
        <v>2039</v>
      </c>
      <c r="B701" s="35">
        <v>2344.9449999999997</v>
      </c>
      <c r="C701" s="35">
        <v>16.927020000000002</v>
      </c>
      <c r="D701" s="35">
        <v>1100</v>
      </c>
      <c r="E701" s="35">
        <v>4400</v>
      </c>
      <c r="F701" s="37" t="s">
        <v>165</v>
      </c>
      <c r="G701" s="37" t="s">
        <v>165</v>
      </c>
      <c r="H701" s="86">
        <v>471</v>
      </c>
      <c r="I701" s="86">
        <v>310</v>
      </c>
      <c r="J701" s="35">
        <v>30.8</v>
      </c>
      <c r="K701" s="37" t="s">
        <v>165</v>
      </c>
      <c r="L701" s="36" t="s">
        <v>165</v>
      </c>
      <c r="M701" s="35">
        <v>400.01</v>
      </c>
      <c r="N701" s="37" t="s">
        <v>165</v>
      </c>
      <c r="O701" s="38"/>
    </row>
    <row r="702" spans="1:15" x14ac:dyDescent="0.3">
      <c r="A702" s="3">
        <f t="shared" si="27"/>
        <v>2040</v>
      </c>
      <c r="B702" s="35">
        <v>2464.9949999999999</v>
      </c>
      <c r="C702" s="35">
        <v>16.927020000000002</v>
      </c>
      <c r="D702" s="35">
        <v>1200.01</v>
      </c>
      <c r="E702" s="35">
        <v>4800.04</v>
      </c>
      <c r="F702" s="37" t="s">
        <v>165</v>
      </c>
      <c r="G702" s="37" t="s">
        <v>165</v>
      </c>
      <c r="H702" s="86">
        <v>487</v>
      </c>
      <c r="I702" s="86">
        <v>306</v>
      </c>
      <c r="J702" s="35">
        <v>30.8</v>
      </c>
      <c r="K702" s="37" t="s">
        <v>165</v>
      </c>
      <c r="L702" s="36" t="s">
        <v>165</v>
      </c>
      <c r="M702" s="35">
        <v>400.01</v>
      </c>
      <c r="N702" s="37" t="s">
        <v>165</v>
      </c>
      <c r="O702" s="38"/>
    </row>
    <row r="703" spans="1:15" x14ac:dyDescent="0.3">
      <c r="A703" s="3">
        <f t="shared" si="27"/>
        <v>2041</v>
      </c>
      <c r="B703" s="35">
        <v>2623.6350000000002</v>
      </c>
      <c r="C703" s="35">
        <v>16.927020000000002</v>
      </c>
      <c r="D703" s="35">
        <v>1200.01</v>
      </c>
      <c r="E703" s="35">
        <v>4800.04</v>
      </c>
      <c r="F703" s="37" t="s">
        <v>165</v>
      </c>
      <c r="G703" s="37" t="s">
        <v>165</v>
      </c>
      <c r="H703" s="86">
        <v>503</v>
      </c>
      <c r="I703" s="86">
        <v>314</v>
      </c>
      <c r="J703" s="35">
        <v>30.8</v>
      </c>
      <c r="K703" s="37" t="s">
        <v>165</v>
      </c>
      <c r="L703" s="36" t="s">
        <v>165</v>
      </c>
      <c r="M703" s="35">
        <v>400.01</v>
      </c>
      <c r="N703" s="37" t="s">
        <v>165</v>
      </c>
      <c r="O703" s="38"/>
    </row>
    <row r="704" spans="1:15" x14ac:dyDescent="0.3">
      <c r="A704" s="3">
        <f t="shared" si="27"/>
        <v>2042</v>
      </c>
      <c r="B704" s="35">
        <v>2673.9949999999999</v>
      </c>
      <c r="C704" s="35">
        <v>16.927020000000002</v>
      </c>
      <c r="D704" s="35">
        <v>1200.01</v>
      </c>
      <c r="E704" s="35">
        <v>4800.04</v>
      </c>
      <c r="F704" s="37" t="s">
        <v>165</v>
      </c>
      <c r="G704" s="37" t="s">
        <v>165</v>
      </c>
      <c r="H704" s="86">
        <v>514</v>
      </c>
      <c r="I704" s="86">
        <v>330</v>
      </c>
      <c r="J704" s="35">
        <v>30.8</v>
      </c>
      <c r="K704" s="37" t="s">
        <v>165</v>
      </c>
      <c r="L704" s="36" t="s">
        <v>165</v>
      </c>
      <c r="M704" s="35">
        <v>400.01</v>
      </c>
      <c r="N704" s="37" t="s">
        <v>165</v>
      </c>
      <c r="O704" s="38"/>
    </row>
    <row r="705" spans="1:15" customFormat="1" x14ac:dyDescent="0.3">
      <c r="A705" s="3">
        <f t="shared" si="27"/>
        <v>2043</v>
      </c>
      <c r="B705" s="35">
        <v>2759.1349999999993</v>
      </c>
      <c r="C705" s="35">
        <v>16.927020000000002</v>
      </c>
      <c r="D705" s="35">
        <v>1200.01</v>
      </c>
      <c r="E705" s="35">
        <v>4800.04</v>
      </c>
      <c r="F705" s="37" t="s">
        <v>165</v>
      </c>
      <c r="G705" s="37" t="s">
        <v>165</v>
      </c>
      <c r="H705" s="86">
        <v>523</v>
      </c>
      <c r="I705" s="86">
        <v>336</v>
      </c>
      <c r="J705" s="35">
        <v>30.8</v>
      </c>
      <c r="K705" s="37" t="s">
        <v>165</v>
      </c>
      <c r="L705" s="36" t="s">
        <v>165</v>
      </c>
      <c r="M705" s="35">
        <v>400.01</v>
      </c>
      <c r="N705" s="37" t="s">
        <v>165</v>
      </c>
      <c r="O705" s="38"/>
    </row>
    <row r="706" spans="1:15" x14ac:dyDescent="0.3">
      <c r="B706" s="47"/>
      <c r="C706" s="47"/>
      <c r="H706" s="82" t="s">
        <v>149</v>
      </c>
      <c r="I706" s="82" t="s">
        <v>149</v>
      </c>
    </row>
    <row r="707" spans="1:15" x14ac:dyDescent="0.3">
      <c r="A707" s="3">
        <f>A682+1</f>
        <v>28</v>
      </c>
      <c r="B707" s="47" t="str">
        <f ca="1">OFFSET(Portfolios!$B$7,A707,0)</f>
        <v>Portfolio28</v>
      </c>
      <c r="C707" s="47" t="str">
        <f ca="1">VLOOKUP(B707,Portfolios!$B$8:$D$47,2,FALSE)</f>
        <v>Offshore wind</v>
      </c>
      <c r="H707" s="82" t="s">
        <v>149</v>
      </c>
      <c r="I707" s="82" t="s">
        <v>149</v>
      </c>
    </row>
    <row r="708" spans="1:15" x14ac:dyDescent="0.3">
      <c r="B708" s="3" t="s">
        <v>152</v>
      </c>
      <c r="C708" s="3" t="s">
        <v>152</v>
      </c>
      <c r="D708" s="3" t="s">
        <v>153</v>
      </c>
      <c r="E708" s="3" t="s">
        <v>154</v>
      </c>
      <c r="F708" s="3" t="s">
        <v>153</v>
      </c>
      <c r="G708" s="3" t="s">
        <v>154</v>
      </c>
      <c r="H708" s="82" t="s">
        <v>149</v>
      </c>
      <c r="I708" s="82" t="s">
        <v>149</v>
      </c>
      <c r="J708" s="42" t="s">
        <v>157</v>
      </c>
      <c r="K708" s="11" t="s">
        <v>158</v>
      </c>
      <c r="L708" s="26"/>
    </row>
    <row r="709" spans="1:15" x14ac:dyDescent="0.3">
      <c r="A709" s="3" t="s">
        <v>160</v>
      </c>
      <c r="B709" s="3" t="s">
        <v>161</v>
      </c>
      <c r="C709" s="3" t="s">
        <v>162</v>
      </c>
      <c r="D709" s="3" t="s">
        <v>161</v>
      </c>
      <c r="E709" s="3" t="s">
        <v>161</v>
      </c>
      <c r="F709" s="3" t="s">
        <v>162</v>
      </c>
      <c r="G709" s="3" t="s">
        <v>162</v>
      </c>
      <c r="H709" s="82" t="s">
        <v>155</v>
      </c>
      <c r="I709" s="82" t="s">
        <v>156</v>
      </c>
      <c r="J709" s="3" t="s">
        <v>161</v>
      </c>
      <c r="K709" s="3" t="s">
        <v>162</v>
      </c>
      <c r="L709" s="3" t="s">
        <v>163</v>
      </c>
      <c r="M709" s="3" t="s">
        <v>174</v>
      </c>
      <c r="N709" s="3" t="s">
        <v>164</v>
      </c>
    </row>
    <row r="710" spans="1:15" x14ac:dyDescent="0.3">
      <c r="A710" s="3">
        <f>A685</f>
        <v>2023</v>
      </c>
      <c r="B710" s="36" t="s">
        <v>165</v>
      </c>
      <c r="C710" s="36">
        <v>85.489954347818653</v>
      </c>
      <c r="D710" s="37" t="s">
        <v>165</v>
      </c>
      <c r="E710" s="37" t="s">
        <v>165</v>
      </c>
      <c r="F710" s="37" t="s">
        <v>165</v>
      </c>
      <c r="G710" s="37" t="s">
        <v>165</v>
      </c>
      <c r="H710" s="84" t="s">
        <v>165</v>
      </c>
      <c r="I710" s="84" t="s">
        <v>165</v>
      </c>
      <c r="J710" s="37" t="s">
        <v>165</v>
      </c>
      <c r="K710" s="37" t="s">
        <v>165</v>
      </c>
      <c r="L710" s="36" t="s">
        <v>165</v>
      </c>
      <c r="M710" s="36" t="s">
        <v>165</v>
      </c>
      <c r="N710" s="37" t="s">
        <v>165</v>
      </c>
      <c r="O710" s="37"/>
    </row>
    <row r="711" spans="1:15" x14ac:dyDescent="0.3">
      <c r="A711" s="3">
        <f>A710+1</f>
        <v>2024</v>
      </c>
      <c r="B711" s="35">
        <v>138.6</v>
      </c>
      <c r="C711" s="35">
        <v>112.46754069217755</v>
      </c>
      <c r="D711" s="35">
        <v>0</v>
      </c>
      <c r="E711" s="36">
        <v>0</v>
      </c>
      <c r="F711" s="37" t="s">
        <v>165</v>
      </c>
      <c r="G711" s="37" t="s">
        <v>165</v>
      </c>
      <c r="H711" s="85">
        <v>30</v>
      </c>
      <c r="I711" s="85">
        <v>133</v>
      </c>
      <c r="J711" s="35">
        <v>0</v>
      </c>
      <c r="K711" s="37" t="s">
        <v>165</v>
      </c>
      <c r="L711" s="36" t="s">
        <v>165</v>
      </c>
      <c r="M711" s="35">
        <v>0</v>
      </c>
      <c r="N711" s="37" t="s">
        <v>165</v>
      </c>
      <c r="O711" s="38"/>
    </row>
    <row r="712" spans="1:15" x14ac:dyDescent="0.3">
      <c r="A712" s="3">
        <f t="shared" ref="A712:A730" si="28">A711+1</f>
        <v>2025</v>
      </c>
      <c r="B712" s="35">
        <v>250.20499999999998</v>
      </c>
      <c r="C712" s="35">
        <v>113.20977148356157</v>
      </c>
      <c r="D712" s="35">
        <v>400</v>
      </c>
      <c r="E712" s="36">
        <v>1600</v>
      </c>
      <c r="F712" s="37" t="s">
        <v>165</v>
      </c>
      <c r="G712" s="37" t="s">
        <v>165</v>
      </c>
      <c r="H712" s="85">
        <v>60</v>
      </c>
      <c r="I712" s="85">
        <v>162</v>
      </c>
      <c r="J712" s="35">
        <v>0</v>
      </c>
      <c r="K712" s="37" t="s">
        <v>165</v>
      </c>
      <c r="L712" s="36" t="s">
        <v>165</v>
      </c>
      <c r="M712" s="35">
        <v>0</v>
      </c>
      <c r="N712" s="37" t="s">
        <v>165</v>
      </c>
      <c r="O712" s="38"/>
    </row>
    <row r="713" spans="1:15" x14ac:dyDescent="0.3">
      <c r="A713" s="3">
        <f t="shared" si="28"/>
        <v>2026</v>
      </c>
      <c r="B713" s="35">
        <v>554.19000000000005</v>
      </c>
      <c r="C713" s="35">
        <v>114.47310072614376</v>
      </c>
      <c r="D713" s="35">
        <v>574.13</v>
      </c>
      <c r="E713" s="35">
        <v>2296.52</v>
      </c>
      <c r="F713" s="37" t="s">
        <v>165</v>
      </c>
      <c r="G713" s="37" t="s">
        <v>165</v>
      </c>
      <c r="H713" s="86">
        <v>90</v>
      </c>
      <c r="I713" s="86">
        <v>183</v>
      </c>
      <c r="J713" s="35">
        <v>12.54</v>
      </c>
      <c r="K713" s="37" t="s">
        <v>165</v>
      </c>
      <c r="L713" s="36" t="s">
        <v>165</v>
      </c>
      <c r="M713" s="35">
        <v>0</v>
      </c>
      <c r="N713" s="37" t="s">
        <v>165</v>
      </c>
      <c r="O713" s="38"/>
    </row>
    <row r="714" spans="1:15" x14ac:dyDescent="0.3">
      <c r="A714" s="3">
        <f t="shared" si="28"/>
        <v>2027</v>
      </c>
      <c r="B714" s="35">
        <v>613.82000000000005</v>
      </c>
      <c r="C714" s="35">
        <v>115.73906072251305</v>
      </c>
      <c r="D714" s="35">
        <v>574.13</v>
      </c>
      <c r="E714" s="35">
        <v>2296.52</v>
      </c>
      <c r="F714" s="37" t="s">
        <v>165</v>
      </c>
      <c r="G714" s="37" t="s">
        <v>165</v>
      </c>
      <c r="H714" s="86">
        <v>120</v>
      </c>
      <c r="I714" s="86">
        <v>199</v>
      </c>
      <c r="J714" s="35">
        <v>16.010000000000002</v>
      </c>
      <c r="K714" s="37" t="s">
        <v>165</v>
      </c>
      <c r="L714" s="36" t="s">
        <v>165</v>
      </c>
      <c r="M714" s="35">
        <v>137.19</v>
      </c>
      <c r="N714" s="37" t="s">
        <v>165</v>
      </c>
      <c r="O714" s="38"/>
    </row>
    <row r="715" spans="1:15" x14ac:dyDescent="0.3">
      <c r="A715" s="3">
        <f t="shared" si="28"/>
        <v>2028</v>
      </c>
      <c r="B715" s="35">
        <v>735.2</v>
      </c>
      <c r="C715" s="35">
        <v>116.88938767031144</v>
      </c>
      <c r="D715" s="35">
        <v>574.13</v>
      </c>
      <c r="E715" s="35">
        <v>2296.52</v>
      </c>
      <c r="F715" s="37" t="s">
        <v>165</v>
      </c>
      <c r="G715" s="37" t="s">
        <v>165</v>
      </c>
      <c r="H715" s="86">
        <v>150</v>
      </c>
      <c r="I715" s="86">
        <v>211</v>
      </c>
      <c r="J715" s="35">
        <v>21.560000000000002</v>
      </c>
      <c r="K715" s="37" t="s">
        <v>165</v>
      </c>
      <c r="L715" s="36" t="s">
        <v>165</v>
      </c>
      <c r="M715" s="35">
        <v>273.45999999999998</v>
      </c>
      <c r="N715" s="37" t="s">
        <v>165</v>
      </c>
      <c r="O715" s="38"/>
    </row>
    <row r="716" spans="1:15" x14ac:dyDescent="0.3">
      <c r="A716" s="3">
        <f t="shared" si="28"/>
        <v>2029</v>
      </c>
      <c r="B716" s="35">
        <v>982.92</v>
      </c>
      <c r="C716" s="35">
        <v>118.27882042730599</v>
      </c>
      <c r="D716" s="35">
        <v>574.13</v>
      </c>
      <c r="E716" s="35">
        <v>2296.52</v>
      </c>
      <c r="F716" s="37" t="s">
        <v>165</v>
      </c>
      <c r="G716" s="37" t="s">
        <v>165</v>
      </c>
      <c r="H716" s="86">
        <v>183</v>
      </c>
      <c r="I716" s="86">
        <v>218</v>
      </c>
      <c r="J716" s="35">
        <v>26.769999999999996</v>
      </c>
      <c r="K716" s="37" t="s">
        <v>165</v>
      </c>
      <c r="L716" s="36" t="s">
        <v>165</v>
      </c>
      <c r="M716" s="35">
        <v>400.01</v>
      </c>
      <c r="N716" s="37" t="s">
        <v>165</v>
      </c>
      <c r="O716" s="38"/>
    </row>
    <row r="717" spans="1:15" x14ac:dyDescent="0.3">
      <c r="A717" s="3">
        <f t="shared" si="28"/>
        <v>2030</v>
      </c>
      <c r="B717" s="35">
        <v>1134.3900000000001</v>
      </c>
      <c r="C717" s="35">
        <v>119.55259402516945</v>
      </c>
      <c r="D717" s="35">
        <v>1100</v>
      </c>
      <c r="E717" s="35">
        <v>4400</v>
      </c>
      <c r="F717" s="37" t="s">
        <v>165</v>
      </c>
      <c r="G717" s="37" t="s">
        <v>165</v>
      </c>
      <c r="H717" s="86">
        <v>216</v>
      </c>
      <c r="I717" s="86">
        <v>228</v>
      </c>
      <c r="J717" s="35">
        <v>30.8</v>
      </c>
      <c r="K717" s="37" t="s">
        <v>165</v>
      </c>
      <c r="L717" s="36" t="s">
        <v>165</v>
      </c>
      <c r="M717" s="35">
        <v>400.01</v>
      </c>
      <c r="N717" s="37" t="s">
        <v>165</v>
      </c>
      <c r="O717" s="38"/>
    </row>
    <row r="718" spans="1:15" x14ac:dyDescent="0.3">
      <c r="A718" s="3">
        <f t="shared" si="28"/>
        <v>2031</v>
      </c>
      <c r="B718" s="35">
        <v>1165.4749999999999</v>
      </c>
      <c r="C718" s="35">
        <v>119.0394661550436</v>
      </c>
      <c r="D718" s="35">
        <v>1100</v>
      </c>
      <c r="E718" s="35">
        <v>4400</v>
      </c>
      <c r="F718" s="37" t="s">
        <v>165</v>
      </c>
      <c r="G718" s="37" t="s">
        <v>165</v>
      </c>
      <c r="H718" s="86">
        <v>251</v>
      </c>
      <c r="I718" s="86">
        <v>242</v>
      </c>
      <c r="J718" s="35">
        <v>30.8</v>
      </c>
      <c r="K718" s="37" t="s">
        <v>165</v>
      </c>
      <c r="L718" s="36" t="s">
        <v>165</v>
      </c>
      <c r="M718" s="35">
        <v>400.01</v>
      </c>
      <c r="N718" s="37" t="s">
        <v>165</v>
      </c>
      <c r="O718" s="38"/>
    </row>
    <row r="719" spans="1:15" x14ac:dyDescent="0.3">
      <c r="A719" s="3">
        <f t="shared" si="28"/>
        <v>2032</v>
      </c>
      <c r="B719" s="35">
        <v>1439.835</v>
      </c>
      <c r="C719" s="35">
        <v>118.41300061010524</v>
      </c>
      <c r="D719" s="35">
        <v>1200.01</v>
      </c>
      <c r="E719" s="35">
        <v>4800.04</v>
      </c>
      <c r="F719" s="37" t="s">
        <v>165</v>
      </c>
      <c r="G719" s="37" t="s">
        <v>165</v>
      </c>
      <c r="H719" s="86">
        <v>285</v>
      </c>
      <c r="I719" s="86">
        <v>252</v>
      </c>
      <c r="J719" s="35">
        <v>30.8</v>
      </c>
      <c r="K719" s="37" t="s">
        <v>165</v>
      </c>
      <c r="L719" s="36" t="s">
        <v>165</v>
      </c>
      <c r="M719" s="35">
        <v>400.01</v>
      </c>
      <c r="N719" s="37" t="s">
        <v>165</v>
      </c>
      <c r="O719" s="38"/>
    </row>
    <row r="720" spans="1:15" x14ac:dyDescent="0.3">
      <c r="A720" s="3">
        <f t="shared" si="28"/>
        <v>2033</v>
      </c>
      <c r="B720" s="35">
        <v>1448.0249999999999</v>
      </c>
      <c r="C720" s="35">
        <v>118.02089450464705</v>
      </c>
      <c r="D720" s="35">
        <v>1200.01</v>
      </c>
      <c r="E720" s="35">
        <v>4800.04</v>
      </c>
      <c r="F720" s="37" t="s">
        <v>165</v>
      </c>
      <c r="G720" s="37" t="s">
        <v>165</v>
      </c>
      <c r="H720" s="86">
        <v>317</v>
      </c>
      <c r="I720" s="86">
        <v>261</v>
      </c>
      <c r="J720" s="35">
        <v>30.8</v>
      </c>
      <c r="K720" s="37" t="s">
        <v>165</v>
      </c>
      <c r="L720" s="36" t="s">
        <v>165</v>
      </c>
      <c r="M720" s="35">
        <v>400.01</v>
      </c>
      <c r="N720" s="37" t="s">
        <v>165</v>
      </c>
      <c r="O720" s="38"/>
    </row>
    <row r="721" spans="1:15" x14ac:dyDescent="0.3">
      <c r="A721" s="3">
        <f t="shared" si="28"/>
        <v>2034</v>
      </c>
      <c r="B721" s="35">
        <v>1556.3349999999998</v>
      </c>
      <c r="C721" s="35">
        <v>117.51542513212381</v>
      </c>
      <c r="D721" s="35">
        <v>1200.01</v>
      </c>
      <c r="E721" s="35">
        <v>4800.04</v>
      </c>
      <c r="F721" s="37" t="s">
        <v>165</v>
      </c>
      <c r="G721" s="37" t="s">
        <v>165</v>
      </c>
      <c r="H721" s="86">
        <v>348</v>
      </c>
      <c r="I721" s="86">
        <v>270</v>
      </c>
      <c r="J721" s="35">
        <v>30.8</v>
      </c>
      <c r="K721" s="37" t="s">
        <v>165</v>
      </c>
      <c r="L721" s="36" t="s">
        <v>165</v>
      </c>
      <c r="M721" s="35">
        <v>400.01</v>
      </c>
      <c r="N721" s="37" t="s">
        <v>165</v>
      </c>
      <c r="O721" s="38"/>
    </row>
    <row r="722" spans="1:15" x14ac:dyDescent="0.3">
      <c r="A722" s="3">
        <f t="shared" si="28"/>
        <v>2035</v>
      </c>
      <c r="B722" s="35">
        <v>1675.5349999999999</v>
      </c>
      <c r="C722" s="35">
        <v>117.01248310646319</v>
      </c>
      <c r="D722" s="35">
        <v>1200.01</v>
      </c>
      <c r="E722" s="35">
        <v>4800.04</v>
      </c>
      <c r="F722" s="37" t="s">
        <v>165</v>
      </c>
      <c r="G722" s="37" t="s">
        <v>165</v>
      </c>
      <c r="H722" s="86">
        <v>377</v>
      </c>
      <c r="I722" s="86">
        <v>272</v>
      </c>
      <c r="J722" s="35">
        <v>30.8</v>
      </c>
      <c r="K722" s="37" t="s">
        <v>165</v>
      </c>
      <c r="L722" s="36" t="s">
        <v>165</v>
      </c>
      <c r="M722" s="35">
        <v>400.01</v>
      </c>
      <c r="N722" s="37" t="s">
        <v>165</v>
      </c>
      <c r="O722" s="38"/>
    </row>
    <row r="723" spans="1:15" x14ac:dyDescent="0.3">
      <c r="A723" s="3">
        <f t="shared" si="28"/>
        <v>2036</v>
      </c>
      <c r="B723" s="35">
        <v>1832.675</v>
      </c>
      <c r="C723" s="35">
        <v>116.39845321543309</v>
      </c>
      <c r="D723" s="35">
        <v>1200.01</v>
      </c>
      <c r="E723" s="35">
        <v>4800.04</v>
      </c>
      <c r="F723" s="37" t="s">
        <v>165</v>
      </c>
      <c r="G723" s="37" t="s">
        <v>165</v>
      </c>
      <c r="H723" s="86">
        <v>404</v>
      </c>
      <c r="I723" s="86">
        <v>287</v>
      </c>
      <c r="J723" s="35">
        <v>30.8</v>
      </c>
      <c r="K723" s="37" t="s">
        <v>165</v>
      </c>
      <c r="L723" s="36" t="s">
        <v>165</v>
      </c>
      <c r="M723" s="35">
        <v>400.01</v>
      </c>
      <c r="N723" s="37" t="s">
        <v>165</v>
      </c>
      <c r="O723" s="38"/>
    </row>
    <row r="724" spans="1:15" x14ac:dyDescent="0.3">
      <c r="A724" s="3">
        <f t="shared" si="28"/>
        <v>2037</v>
      </c>
      <c r="B724" s="35">
        <v>2009.8349999999998</v>
      </c>
      <c r="C724" s="35">
        <v>67.74752039704336</v>
      </c>
      <c r="D724" s="35">
        <v>1200.01</v>
      </c>
      <c r="E724" s="35">
        <v>4800.04</v>
      </c>
      <c r="F724" s="37" t="s">
        <v>165</v>
      </c>
      <c r="G724" s="37" t="s">
        <v>165</v>
      </c>
      <c r="H724" s="86">
        <v>429</v>
      </c>
      <c r="I724" s="86">
        <v>296</v>
      </c>
      <c r="J724" s="35">
        <v>30.8</v>
      </c>
      <c r="K724" s="37" t="s">
        <v>165</v>
      </c>
      <c r="L724" s="36" t="s">
        <v>165</v>
      </c>
      <c r="M724" s="35">
        <v>400.01</v>
      </c>
      <c r="N724" s="37" t="s">
        <v>165</v>
      </c>
      <c r="O724" s="38"/>
    </row>
    <row r="725" spans="1:15" x14ac:dyDescent="0.3">
      <c r="A725" s="3">
        <f t="shared" si="28"/>
        <v>2038</v>
      </c>
      <c r="B725" s="35">
        <v>2199.2849999999999</v>
      </c>
      <c r="C725" s="35">
        <v>41.471463165077267</v>
      </c>
      <c r="D725" s="35">
        <v>1200.01</v>
      </c>
      <c r="E725" s="35">
        <v>4800.04</v>
      </c>
      <c r="F725" s="37" t="s">
        <v>165</v>
      </c>
      <c r="G725" s="37" t="s">
        <v>165</v>
      </c>
      <c r="H725" s="86">
        <v>452</v>
      </c>
      <c r="I725" s="86">
        <v>303</v>
      </c>
      <c r="J725" s="35">
        <v>30.8</v>
      </c>
      <c r="K725" s="37" t="s">
        <v>165</v>
      </c>
      <c r="L725" s="36" t="s">
        <v>165</v>
      </c>
      <c r="M725" s="35">
        <v>400.01</v>
      </c>
      <c r="N725" s="37" t="s">
        <v>165</v>
      </c>
      <c r="O725" s="38"/>
    </row>
    <row r="726" spans="1:15" x14ac:dyDescent="0.3">
      <c r="A726" s="3">
        <f t="shared" si="28"/>
        <v>2039</v>
      </c>
      <c r="B726" s="35">
        <v>2346.4349999999999</v>
      </c>
      <c r="C726" s="35">
        <v>16.927020000000002</v>
      </c>
      <c r="D726" s="35">
        <v>1200.01</v>
      </c>
      <c r="E726" s="35">
        <v>4800.04</v>
      </c>
      <c r="F726" s="37" t="s">
        <v>165</v>
      </c>
      <c r="G726" s="37" t="s">
        <v>165</v>
      </c>
      <c r="H726" s="86">
        <v>471</v>
      </c>
      <c r="I726" s="86">
        <v>310</v>
      </c>
      <c r="J726" s="35">
        <v>30.8</v>
      </c>
      <c r="K726" s="37" t="s">
        <v>165</v>
      </c>
      <c r="L726" s="36" t="s">
        <v>165</v>
      </c>
      <c r="M726" s="35">
        <v>400.01</v>
      </c>
      <c r="N726" s="37" t="s">
        <v>165</v>
      </c>
      <c r="O726" s="38"/>
    </row>
    <row r="727" spans="1:15" x14ac:dyDescent="0.3">
      <c r="A727" s="3">
        <f t="shared" si="28"/>
        <v>2040</v>
      </c>
      <c r="B727" s="35">
        <v>2465.0549999999998</v>
      </c>
      <c r="C727" s="35">
        <v>16.927020000000002</v>
      </c>
      <c r="D727" s="35">
        <v>1200.01</v>
      </c>
      <c r="E727" s="35">
        <v>4800.04</v>
      </c>
      <c r="F727" s="37" t="s">
        <v>165</v>
      </c>
      <c r="G727" s="37" t="s">
        <v>165</v>
      </c>
      <c r="H727" s="86">
        <v>487</v>
      </c>
      <c r="I727" s="86">
        <v>306</v>
      </c>
      <c r="J727" s="35">
        <v>30.8</v>
      </c>
      <c r="K727" s="37" t="s">
        <v>165</v>
      </c>
      <c r="L727" s="36" t="s">
        <v>165</v>
      </c>
      <c r="M727" s="35">
        <v>400.01</v>
      </c>
      <c r="N727" s="37" t="s">
        <v>165</v>
      </c>
      <c r="O727" s="38"/>
    </row>
    <row r="728" spans="1:15" x14ac:dyDescent="0.3">
      <c r="A728" s="3">
        <f t="shared" si="28"/>
        <v>2041</v>
      </c>
      <c r="B728" s="35">
        <v>2623.6949999999993</v>
      </c>
      <c r="C728" s="35">
        <v>16.927020000000002</v>
      </c>
      <c r="D728" s="35">
        <v>1200.01</v>
      </c>
      <c r="E728" s="35">
        <v>4800.04</v>
      </c>
      <c r="F728" s="37" t="s">
        <v>165</v>
      </c>
      <c r="G728" s="37" t="s">
        <v>165</v>
      </c>
      <c r="H728" s="86">
        <v>503</v>
      </c>
      <c r="I728" s="86">
        <v>314</v>
      </c>
      <c r="J728" s="35">
        <v>30.8</v>
      </c>
      <c r="K728" s="37" t="s">
        <v>165</v>
      </c>
      <c r="L728" s="36" t="s">
        <v>165</v>
      </c>
      <c r="M728" s="35">
        <v>400.01</v>
      </c>
      <c r="N728" s="37" t="s">
        <v>165</v>
      </c>
      <c r="O728" s="38"/>
    </row>
    <row r="729" spans="1:15" x14ac:dyDescent="0.3">
      <c r="A729" s="3">
        <f t="shared" si="28"/>
        <v>2042</v>
      </c>
      <c r="B729" s="35">
        <v>2674.0349999999994</v>
      </c>
      <c r="C729" s="35">
        <v>16.927020000000002</v>
      </c>
      <c r="D729" s="35">
        <v>1200.01</v>
      </c>
      <c r="E729" s="35">
        <v>4800.04</v>
      </c>
      <c r="F729" s="37" t="s">
        <v>165</v>
      </c>
      <c r="G729" s="37" t="s">
        <v>165</v>
      </c>
      <c r="H729" s="86">
        <v>514</v>
      </c>
      <c r="I729" s="86">
        <v>330</v>
      </c>
      <c r="J729" s="35">
        <v>30.8</v>
      </c>
      <c r="K729" s="37" t="s">
        <v>165</v>
      </c>
      <c r="L729" s="36" t="s">
        <v>165</v>
      </c>
      <c r="M729" s="35">
        <v>400.01</v>
      </c>
      <c r="N729" s="37" t="s">
        <v>165</v>
      </c>
      <c r="O729" s="38"/>
    </row>
    <row r="730" spans="1:15" customFormat="1" x14ac:dyDescent="0.3">
      <c r="A730" s="3">
        <f t="shared" si="28"/>
        <v>2043</v>
      </c>
      <c r="B730" s="35">
        <v>2759.1949999999993</v>
      </c>
      <c r="C730" s="35">
        <v>16.927020000000002</v>
      </c>
      <c r="D730" s="35">
        <v>1200.01</v>
      </c>
      <c r="E730" s="35">
        <v>4800.04</v>
      </c>
      <c r="F730" s="37" t="s">
        <v>165</v>
      </c>
      <c r="G730" s="37" t="s">
        <v>165</v>
      </c>
      <c r="H730" s="86">
        <v>523</v>
      </c>
      <c r="I730" s="86">
        <v>336</v>
      </c>
      <c r="J730" s="35">
        <v>30.8</v>
      </c>
      <c r="K730" s="37" t="s">
        <v>165</v>
      </c>
      <c r="L730" s="36" t="s">
        <v>165</v>
      </c>
      <c r="M730" s="35">
        <v>400.01</v>
      </c>
      <c r="N730" s="37" t="s">
        <v>165</v>
      </c>
      <c r="O730" s="38"/>
    </row>
    <row r="731" spans="1:15" x14ac:dyDescent="0.3">
      <c r="H731" s="82" t="s">
        <v>149</v>
      </c>
      <c r="I731" s="82" t="s">
        <v>149</v>
      </c>
    </row>
    <row r="732" spans="1:15" x14ac:dyDescent="0.3">
      <c r="A732" s="3">
        <f>A707+1</f>
        <v>29</v>
      </c>
      <c r="B732" s="47" t="str">
        <f ca="1">OFFSET(Portfolios!$B$7,A732,0)</f>
        <v>Portfolio29</v>
      </c>
      <c r="C732" s="47" t="str">
        <f ca="1">VLOOKUP(B732,Portfolios!$B$8:$D$47,2,FALSE)</f>
        <v>Long Duration Storage</v>
      </c>
      <c r="H732" s="82" t="s">
        <v>149</v>
      </c>
      <c r="I732" s="82" t="s">
        <v>149</v>
      </c>
    </row>
    <row r="733" spans="1:15" x14ac:dyDescent="0.3">
      <c r="B733" s="3" t="s">
        <v>152</v>
      </c>
      <c r="C733" s="3" t="s">
        <v>152</v>
      </c>
      <c r="D733" s="3" t="s">
        <v>153</v>
      </c>
      <c r="E733" s="3" t="s">
        <v>154</v>
      </c>
      <c r="F733" s="3" t="s">
        <v>153</v>
      </c>
      <c r="G733" s="3" t="s">
        <v>154</v>
      </c>
      <c r="H733" s="82" t="s">
        <v>149</v>
      </c>
      <c r="I733" s="82" t="s">
        <v>149</v>
      </c>
      <c r="J733" s="42" t="s">
        <v>157</v>
      </c>
      <c r="K733" s="11" t="s">
        <v>158</v>
      </c>
      <c r="L733" s="26"/>
    </row>
    <row r="734" spans="1:15" x14ac:dyDescent="0.3">
      <c r="A734" s="3" t="s">
        <v>160</v>
      </c>
      <c r="B734" s="3" t="s">
        <v>161</v>
      </c>
      <c r="C734" s="3" t="s">
        <v>162</v>
      </c>
      <c r="D734" s="3" t="s">
        <v>161</v>
      </c>
      <c r="E734" s="3" t="s">
        <v>161</v>
      </c>
      <c r="F734" s="3" t="s">
        <v>162</v>
      </c>
      <c r="G734" s="3" t="s">
        <v>162</v>
      </c>
      <c r="H734" s="82" t="s">
        <v>155</v>
      </c>
      <c r="I734" s="82" t="s">
        <v>156</v>
      </c>
      <c r="J734" s="3" t="s">
        <v>161</v>
      </c>
      <c r="K734" s="3" t="s">
        <v>162</v>
      </c>
      <c r="L734" s="3" t="s">
        <v>163</v>
      </c>
      <c r="M734" s="3" t="s">
        <v>174</v>
      </c>
      <c r="N734" s="3" t="s">
        <v>164</v>
      </c>
    </row>
    <row r="735" spans="1:15" x14ac:dyDescent="0.3">
      <c r="A735" s="3">
        <f>A710</f>
        <v>2023</v>
      </c>
      <c r="B735" s="36" t="s">
        <v>165</v>
      </c>
      <c r="C735" s="36">
        <v>85.489954347818653</v>
      </c>
      <c r="D735" s="37" t="s">
        <v>165</v>
      </c>
      <c r="E735" s="37" t="s">
        <v>165</v>
      </c>
      <c r="F735" s="37" t="s">
        <v>165</v>
      </c>
      <c r="G735" s="37" t="s">
        <v>165</v>
      </c>
      <c r="H735" s="84" t="s">
        <v>165</v>
      </c>
      <c r="I735" s="84" t="s">
        <v>165</v>
      </c>
      <c r="J735" s="37" t="s">
        <v>165</v>
      </c>
      <c r="K735" s="37" t="s">
        <v>165</v>
      </c>
      <c r="L735" s="36" t="s">
        <v>165</v>
      </c>
      <c r="M735" s="36" t="s">
        <v>165</v>
      </c>
      <c r="N735" s="37" t="s">
        <v>165</v>
      </c>
      <c r="O735" s="37"/>
    </row>
    <row r="736" spans="1:15" x14ac:dyDescent="0.3">
      <c r="A736" s="3">
        <f>A735+1</f>
        <v>2024</v>
      </c>
      <c r="B736" s="35">
        <v>138.6</v>
      </c>
      <c r="C736" s="35">
        <v>112.46754069217755</v>
      </c>
      <c r="D736" s="35">
        <v>0</v>
      </c>
      <c r="E736" s="72" t="s">
        <v>176</v>
      </c>
      <c r="F736" s="73" t="s">
        <v>165</v>
      </c>
      <c r="G736" s="37" t="s">
        <v>165</v>
      </c>
      <c r="H736" s="85">
        <v>30</v>
      </c>
      <c r="I736" s="85">
        <v>133</v>
      </c>
      <c r="J736" s="35">
        <v>0</v>
      </c>
      <c r="K736" s="37" t="s">
        <v>165</v>
      </c>
      <c r="L736" s="36" t="s">
        <v>165</v>
      </c>
      <c r="M736" s="35">
        <v>0</v>
      </c>
      <c r="N736" s="37" t="s">
        <v>165</v>
      </c>
      <c r="O736" s="38"/>
    </row>
    <row r="737" spans="1:15" x14ac:dyDescent="0.3">
      <c r="A737" s="3">
        <f t="shared" ref="A737:A755" si="29">A736+1</f>
        <v>2025</v>
      </c>
      <c r="B737" s="35">
        <v>250.21499999999997</v>
      </c>
      <c r="C737" s="35">
        <v>113.20977148356157</v>
      </c>
      <c r="D737" s="35">
        <v>400</v>
      </c>
      <c r="E737" s="74">
        <v>1600</v>
      </c>
      <c r="F737" s="73" t="s">
        <v>165</v>
      </c>
      <c r="G737" s="37" t="s">
        <v>165</v>
      </c>
      <c r="H737" s="89">
        <v>60</v>
      </c>
      <c r="I737" s="89">
        <v>162</v>
      </c>
      <c r="J737" s="71">
        <v>0</v>
      </c>
      <c r="K737" s="37" t="s">
        <v>165</v>
      </c>
      <c r="L737" s="36" t="s">
        <v>165</v>
      </c>
      <c r="M737" s="35">
        <v>0</v>
      </c>
      <c r="N737" s="37" t="s">
        <v>165</v>
      </c>
      <c r="O737" s="38"/>
    </row>
    <row r="738" spans="1:15" x14ac:dyDescent="0.3">
      <c r="A738" s="3">
        <f t="shared" si="29"/>
        <v>2026</v>
      </c>
      <c r="B738" s="35">
        <v>554.15</v>
      </c>
      <c r="C738" s="35">
        <v>114.47310072614376</v>
      </c>
      <c r="D738" s="35">
        <v>574.26</v>
      </c>
      <c r="E738" s="74">
        <v>2297.04</v>
      </c>
      <c r="F738" s="73" t="s">
        <v>165</v>
      </c>
      <c r="G738" s="37" t="s">
        <v>165</v>
      </c>
      <c r="H738" s="90">
        <v>90</v>
      </c>
      <c r="I738" s="90">
        <v>183</v>
      </c>
      <c r="J738" s="71">
        <v>12.54</v>
      </c>
      <c r="K738" s="37" t="s">
        <v>165</v>
      </c>
      <c r="L738" s="36" t="s">
        <v>165</v>
      </c>
      <c r="M738" s="35">
        <v>0</v>
      </c>
      <c r="N738" s="37" t="s">
        <v>165</v>
      </c>
      <c r="O738" s="38"/>
    </row>
    <row r="739" spans="1:15" x14ac:dyDescent="0.3">
      <c r="A739" s="3">
        <f t="shared" si="29"/>
        <v>2027</v>
      </c>
      <c r="B739" s="35">
        <v>613.82000000000005</v>
      </c>
      <c r="C739" s="35">
        <v>115.73906072251305</v>
      </c>
      <c r="D739" s="35">
        <v>574.26</v>
      </c>
      <c r="E739" s="74">
        <v>2297.04</v>
      </c>
      <c r="F739" s="73" t="s">
        <v>165</v>
      </c>
      <c r="G739" s="37" t="s">
        <v>165</v>
      </c>
      <c r="H739" s="90">
        <v>120</v>
      </c>
      <c r="I739" s="90">
        <v>199</v>
      </c>
      <c r="J739" s="71">
        <v>16.010000000000002</v>
      </c>
      <c r="K739" s="37" t="s">
        <v>165</v>
      </c>
      <c r="L739" s="36" t="s">
        <v>165</v>
      </c>
      <c r="M739" s="35">
        <v>137.27000000000001</v>
      </c>
      <c r="N739" s="37" t="s">
        <v>165</v>
      </c>
      <c r="O739" s="38"/>
    </row>
    <row r="740" spans="1:15" x14ac:dyDescent="0.3">
      <c r="A740" s="3">
        <f t="shared" si="29"/>
        <v>2028</v>
      </c>
      <c r="B740" s="35">
        <v>740.77</v>
      </c>
      <c r="C740" s="35">
        <v>116.88938767031144</v>
      </c>
      <c r="D740" s="35">
        <v>713.25</v>
      </c>
      <c r="E740" s="74">
        <v>5632.8</v>
      </c>
      <c r="F740" s="73" t="s">
        <v>165</v>
      </c>
      <c r="G740" s="37" t="s">
        <v>165</v>
      </c>
      <c r="H740" s="90">
        <v>150</v>
      </c>
      <c r="I740" s="90">
        <v>211</v>
      </c>
      <c r="J740" s="71">
        <v>21.560000000000002</v>
      </c>
      <c r="K740" s="37" t="s">
        <v>165</v>
      </c>
      <c r="L740" s="36" t="s">
        <v>165</v>
      </c>
      <c r="M740" s="35">
        <v>185.36</v>
      </c>
      <c r="N740" s="37" t="s">
        <v>165</v>
      </c>
      <c r="O740" s="38"/>
    </row>
    <row r="741" spans="1:15" x14ac:dyDescent="0.3">
      <c r="A741" s="3">
        <f t="shared" si="29"/>
        <v>2029</v>
      </c>
      <c r="B741" s="35">
        <v>988.64</v>
      </c>
      <c r="C741" s="35">
        <v>118.27882042730599</v>
      </c>
      <c r="D741" s="35">
        <v>713.25</v>
      </c>
      <c r="E741" s="74">
        <v>5632.8</v>
      </c>
      <c r="F741" s="73" t="s">
        <v>165</v>
      </c>
      <c r="G741" s="37" t="s">
        <v>165</v>
      </c>
      <c r="H741" s="90">
        <v>183</v>
      </c>
      <c r="I741" s="90">
        <v>218</v>
      </c>
      <c r="J741" s="71">
        <v>26.769999999999996</v>
      </c>
      <c r="K741" s="37" t="s">
        <v>165</v>
      </c>
      <c r="L741" s="36" t="s">
        <v>165</v>
      </c>
      <c r="M741" s="35">
        <v>400.01</v>
      </c>
      <c r="N741" s="37" t="s">
        <v>165</v>
      </c>
      <c r="O741" s="38"/>
    </row>
    <row r="742" spans="1:15" x14ac:dyDescent="0.3">
      <c r="A742" s="3">
        <f t="shared" si="29"/>
        <v>2030</v>
      </c>
      <c r="B742" s="35">
        <v>1138.8599999999999</v>
      </c>
      <c r="C742" s="35">
        <v>119.55259402516945</v>
      </c>
      <c r="D742" s="35">
        <v>1125.01</v>
      </c>
      <c r="E742" s="74">
        <v>7279.84</v>
      </c>
      <c r="F742" s="73" t="s">
        <v>165</v>
      </c>
      <c r="G742" s="37" t="s">
        <v>165</v>
      </c>
      <c r="H742" s="90">
        <v>216</v>
      </c>
      <c r="I742" s="90">
        <v>228</v>
      </c>
      <c r="J742" s="71">
        <v>30.8</v>
      </c>
      <c r="K742" s="37" t="s">
        <v>165</v>
      </c>
      <c r="L742" s="36" t="s">
        <v>165</v>
      </c>
      <c r="M742" s="35">
        <v>400.01</v>
      </c>
      <c r="N742" s="37" t="s">
        <v>165</v>
      </c>
      <c r="O742" s="38"/>
    </row>
    <row r="743" spans="1:15" x14ac:dyDescent="0.3">
      <c r="A743" s="3">
        <f t="shared" si="29"/>
        <v>2031</v>
      </c>
      <c r="B743" s="35">
        <v>1231.9349999999999</v>
      </c>
      <c r="C743" s="35">
        <v>119.0394661550436</v>
      </c>
      <c r="D743" s="35">
        <v>1125.01</v>
      </c>
      <c r="E743" s="74">
        <v>7279.84</v>
      </c>
      <c r="F743" s="73" t="s">
        <v>165</v>
      </c>
      <c r="G743" s="37" t="s">
        <v>165</v>
      </c>
      <c r="H743" s="90">
        <v>251</v>
      </c>
      <c r="I743" s="90">
        <v>242</v>
      </c>
      <c r="J743" s="71">
        <v>30.8</v>
      </c>
      <c r="K743" s="37" t="s">
        <v>165</v>
      </c>
      <c r="L743" s="36" t="s">
        <v>165</v>
      </c>
      <c r="M743" s="35">
        <v>400.01</v>
      </c>
      <c r="N743" s="37" t="s">
        <v>165</v>
      </c>
      <c r="O743" s="38"/>
    </row>
    <row r="744" spans="1:15" x14ac:dyDescent="0.3">
      <c r="A744" s="3">
        <f t="shared" si="29"/>
        <v>2032</v>
      </c>
      <c r="B744" s="35">
        <v>1342.7249999999999</v>
      </c>
      <c r="C744" s="35">
        <v>118.41300061010524</v>
      </c>
      <c r="D744" s="35">
        <v>1125.01</v>
      </c>
      <c r="E744" s="74">
        <v>7279.84</v>
      </c>
      <c r="F744" s="73" t="s">
        <v>165</v>
      </c>
      <c r="G744" s="37" t="s">
        <v>165</v>
      </c>
      <c r="H744" s="90">
        <v>285</v>
      </c>
      <c r="I744" s="90">
        <v>252</v>
      </c>
      <c r="J744" s="71">
        <v>30.8</v>
      </c>
      <c r="K744" s="37" t="s">
        <v>165</v>
      </c>
      <c r="L744" s="36" t="s">
        <v>165</v>
      </c>
      <c r="M744" s="35">
        <v>400.01</v>
      </c>
      <c r="N744" s="37" t="s">
        <v>165</v>
      </c>
      <c r="O744" s="38"/>
    </row>
    <row r="745" spans="1:15" x14ac:dyDescent="0.3">
      <c r="A745" s="3">
        <f t="shared" si="29"/>
        <v>2033</v>
      </c>
      <c r="B745" s="35">
        <v>1451.2049999999999</v>
      </c>
      <c r="C745" s="35">
        <v>118.02089450464705</v>
      </c>
      <c r="D745" s="35">
        <v>1125.01</v>
      </c>
      <c r="E745" s="74">
        <v>7279.84</v>
      </c>
      <c r="F745" s="73" t="s">
        <v>165</v>
      </c>
      <c r="G745" s="37" t="s">
        <v>165</v>
      </c>
      <c r="H745" s="90">
        <v>317</v>
      </c>
      <c r="I745" s="90">
        <v>261</v>
      </c>
      <c r="J745" s="71">
        <v>30.8</v>
      </c>
      <c r="K745" s="37" t="s">
        <v>165</v>
      </c>
      <c r="L745" s="36" t="s">
        <v>165</v>
      </c>
      <c r="M745" s="35">
        <v>400.01</v>
      </c>
      <c r="N745" s="37" t="s">
        <v>165</v>
      </c>
      <c r="O745" s="38"/>
    </row>
    <row r="746" spans="1:15" x14ac:dyDescent="0.3">
      <c r="A746" s="3">
        <f t="shared" si="29"/>
        <v>2034</v>
      </c>
      <c r="B746" s="35">
        <v>1559.6849999999999</v>
      </c>
      <c r="C746" s="35">
        <v>117.51542513212381</v>
      </c>
      <c r="D746" s="35">
        <v>1125.01</v>
      </c>
      <c r="E746" s="74">
        <v>7279.84</v>
      </c>
      <c r="F746" s="73" t="s">
        <v>165</v>
      </c>
      <c r="G746" s="37" t="s">
        <v>165</v>
      </c>
      <c r="H746" s="90">
        <v>348</v>
      </c>
      <c r="I746" s="90">
        <v>270</v>
      </c>
      <c r="J746" s="71">
        <v>30.8</v>
      </c>
      <c r="K746" s="37" t="s">
        <v>165</v>
      </c>
      <c r="L746" s="36" t="s">
        <v>165</v>
      </c>
      <c r="M746" s="35">
        <v>400.01</v>
      </c>
      <c r="N746" s="37" t="s">
        <v>165</v>
      </c>
      <c r="O746" s="38"/>
    </row>
    <row r="747" spans="1:15" x14ac:dyDescent="0.3">
      <c r="A747" s="3">
        <f t="shared" si="29"/>
        <v>2035</v>
      </c>
      <c r="B747" s="35">
        <v>1678.385</v>
      </c>
      <c r="C747" s="35">
        <v>117.01248310646319</v>
      </c>
      <c r="D747" s="35">
        <v>1125.01</v>
      </c>
      <c r="E747" s="74">
        <v>7279.84</v>
      </c>
      <c r="F747" s="73" t="s">
        <v>165</v>
      </c>
      <c r="G747" s="37" t="s">
        <v>165</v>
      </c>
      <c r="H747" s="90">
        <v>377</v>
      </c>
      <c r="I747" s="90">
        <v>272</v>
      </c>
      <c r="J747" s="71">
        <v>30.8</v>
      </c>
      <c r="K747" s="37" t="s">
        <v>165</v>
      </c>
      <c r="L747" s="36" t="s">
        <v>165</v>
      </c>
      <c r="M747" s="35">
        <v>400.01</v>
      </c>
      <c r="N747" s="37" t="s">
        <v>165</v>
      </c>
      <c r="O747" s="38"/>
    </row>
    <row r="748" spans="1:15" x14ac:dyDescent="0.3">
      <c r="A748" s="3">
        <f t="shared" si="29"/>
        <v>2036</v>
      </c>
      <c r="B748" s="35">
        <v>1835.2349999999999</v>
      </c>
      <c r="C748" s="35">
        <v>116.39845321543309</v>
      </c>
      <c r="D748" s="35">
        <v>1125.01</v>
      </c>
      <c r="E748" s="74">
        <v>7279.84</v>
      </c>
      <c r="F748" s="73" t="s">
        <v>165</v>
      </c>
      <c r="G748" s="37" t="s">
        <v>165</v>
      </c>
      <c r="H748" s="90">
        <v>404</v>
      </c>
      <c r="I748" s="90">
        <v>287</v>
      </c>
      <c r="J748" s="71">
        <v>30.8</v>
      </c>
      <c r="K748" s="37" t="s">
        <v>165</v>
      </c>
      <c r="L748" s="36" t="s">
        <v>165</v>
      </c>
      <c r="M748" s="35">
        <v>400.01</v>
      </c>
      <c r="N748" s="37" t="s">
        <v>165</v>
      </c>
      <c r="O748" s="38"/>
    </row>
    <row r="749" spans="1:15" x14ac:dyDescent="0.3">
      <c r="A749" s="3">
        <f t="shared" si="29"/>
        <v>2037</v>
      </c>
      <c r="B749" s="35">
        <v>2012.6049999999998</v>
      </c>
      <c r="C749" s="35">
        <v>67.74752039704336</v>
      </c>
      <c r="D749" s="35">
        <v>1125.01</v>
      </c>
      <c r="E749" s="74">
        <v>7279.84</v>
      </c>
      <c r="F749" s="73" t="s">
        <v>165</v>
      </c>
      <c r="G749" s="37" t="s">
        <v>165</v>
      </c>
      <c r="H749" s="90">
        <v>429</v>
      </c>
      <c r="I749" s="90">
        <v>296</v>
      </c>
      <c r="J749" s="71">
        <v>30.8</v>
      </c>
      <c r="K749" s="37" t="s">
        <v>165</v>
      </c>
      <c r="L749" s="36" t="s">
        <v>165</v>
      </c>
      <c r="M749" s="35">
        <v>400.01</v>
      </c>
      <c r="N749" s="37" t="s">
        <v>165</v>
      </c>
      <c r="O749" s="38"/>
    </row>
    <row r="750" spans="1:15" x14ac:dyDescent="0.3">
      <c r="A750" s="3">
        <f t="shared" si="29"/>
        <v>2038</v>
      </c>
      <c r="B750" s="35">
        <v>2201.9549999999999</v>
      </c>
      <c r="C750" s="35">
        <v>41.471463165077267</v>
      </c>
      <c r="D750" s="35">
        <v>1138.98</v>
      </c>
      <c r="E750" s="74">
        <v>7335.72</v>
      </c>
      <c r="F750" s="73" t="s">
        <v>165</v>
      </c>
      <c r="G750" s="37" t="s">
        <v>165</v>
      </c>
      <c r="H750" s="90">
        <v>452</v>
      </c>
      <c r="I750" s="90">
        <v>303</v>
      </c>
      <c r="J750" s="71">
        <v>30.8</v>
      </c>
      <c r="K750" s="37" t="s">
        <v>165</v>
      </c>
      <c r="L750" s="36" t="s">
        <v>165</v>
      </c>
      <c r="M750" s="35">
        <v>400.01</v>
      </c>
      <c r="N750" s="37" t="s">
        <v>165</v>
      </c>
      <c r="O750" s="38"/>
    </row>
    <row r="751" spans="1:15" x14ac:dyDescent="0.3">
      <c r="A751" s="3">
        <f t="shared" si="29"/>
        <v>2039</v>
      </c>
      <c r="B751" s="35">
        <v>2350.7549999999997</v>
      </c>
      <c r="C751" s="35">
        <v>16.927020000000002</v>
      </c>
      <c r="D751" s="35">
        <v>1239</v>
      </c>
      <c r="E751" s="74">
        <v>7736</v>
      </c>
      <c r="F751" s="73" t="s">
        <v>165</v>
      </c>
      <c r="G751" s="37" t="s">
        <v>165</v>
      </c>
      <c r="H751" s="90">
        <v>471</v>
      </c>
      <c r="I751" s="90">
        <v>310</v>
      </c>
      <c r="J751" s="71">
        <v>30.8</v>
      </c>
      <c r="K751" s="37" t="s">
        <v>165</v>
      </c>
      <c r="L751" s="36" t="s">
        <v>165</v>
      </c>
      <c r="M751" s="35">
        <v>400.01</v>
      </c>
      <c r="N751" s="37" t="s">
        <v>165</v>
      </c>
      <c r="O751" s="38"/>
    </row>
    <row r="752" spans="1:15" x14ac:dyDescent="0.3">
      <c r="A752" s="3">
        <f t="shared" si="29"/>
        <v>2040</v>
      </c>
      <c r="B752" s="35">
        <v>2471.2049999999999</v>
      </c>
      <c r="C752" s="35">
        <v>16.927020000000002</v>
      </c>
      <c r="D752" s="35">
        <v>1339.02</v>
      </c>
      <c r="E752" s="74">
        <v>8136.28</v>
      </c>
      <c r="F752" s="73" t="s">
        <v>165</v>
      </c>
      <c r="G752" s="37" t="s">
        <v>165</v>
      </c>
      <c r="H752" s="90">
        <v>487</v>
      </c>
      <c r="I752" s="90">
        <v>306</v>
      </c>
      <c r="J752" s="71">
        <v>30.8</v>
      </c>
      <c r="K752" s="37" t="s">
        <v>165</v>
      </c>
      <c r="L752" s="36" t="s">
        <v>165</v>
      </c>
      <c r="M752" s="35">
        <v>400.01</v>
      </c>
      <c r="N752" s="37" t="s">
        <v>165</v>
      </c>
      <c r="O752" s="38"/>
    </row>
    <row r="753" spans="1:15" x14ac:dyDescent="0.3">
      <c r="A753" s="3">
        <f t="shared" si="29"/>
        <v>2041</v>
      </c>
      <c r="B753" s="35">
        <v>2629.6749999999997</v>
      </c>
      <c r="C753" s="35">
        <v>16.927020000000002</v>
      </c>
      <c r="D753" s="35">
        <v>1339.02</v>
      </c>
      <c r="E753" s="74">
        <v>8136.28</v>
      </c>
      <c r="F753" s="73" t="s">
        <v>165</v>
      </c>
      <c r="G753" s="37" t="s">
        <v>165</v>
      </c>
      <c r="H753" s="90">
        <v>503</v>
      </c>
      <c r="I753" s="90">
        <v>314</v>
      </c>
      <c r="J753" s="71">
        <v>30.8</v>
      </c>
      <c r="K753" s="37" t="s">
        <v>165</v>
      </c>
      <c r="L753" s="36" t="s">
        <v>165</v>
      </c>
      <c r="M753" s="35">
        <v>400.01</v>
      </c>
      <c r="N753" s="37" t="s">
        <v>165</v>
      </c>
      <c r="O753" s="38"/>
    </row>
    <row r="754" spans="1:15" x14ac:dyDescent="0.3">
      <c r="A754" s="3">
        <f t="shared" si="29"/>
        <v>2042</v>
      </c>
      <c r="B754" s="35">
        <v>2680.4549999999995</v>
      </c>
      <c r="C754" s="35">
        <v>16.927020000000002</v>
      </c>
      <c r="D754" s="35">
        <v>1339.02</v>
      </c>
      <c r="E754" s="74">
        <v>8136.28</v>
      </c>
      <c r="F754" s="73" t="s">
        <v>165</v>
      </c>
      <c r="G754" s="37" t="s">
        <v>165</v>
      </c>
      <c r="H754" s="90">
        <v>514</v>
      </c>
      <c r="I754" s="90">
        <v>330</v>
      </c>
      <c r="J754" s="71">
        <v>30.8</v>
      </c>
      <c r="K754" s="37" t="s">
        <v>165</v>
      </c>
      <c r="L754" s="36" t="s">
        <v>165</v>
      </c>
      <c r="M754" s="35">
        <v>400.01</v>
      </c>
      <c r="N754" s="37" t="s">
        <v>165</v>
      </c>
      <c r="O754" s="38"/>
    </row>
    <row r="755" spans="1:15" customFormat="1" x14ac:dyDescent="0.3">
      <c r="A755" s="3">
        <f t="shared" si="29"/>
        <v>2043</v>
      </c>
      <c r="B755" s="35">
        <v>2765.4949999999994</v>
      </c>
      <c r="C755" s="35">
        <v>16.927020000000002</v>
      </c>
      <c r="D755" s="35">
        <v>1339.02</v>
      </c>
      <c r="E755" s="74">
        <v>8136.28</v>
      </c>
      <c r="F755" s="73" t="s">
        <v>165</v>
      </c>
      <c r="G755" s="37" t="s">
        <v>165</v>
      </c>
      <c r="H755" s="90">
        <v>523</v>
      </c>
      <c r="I755" s="90">
        <v>336</v>
      </c>
      <c r="J755" s="71">
        <v>30.8</v>
      </c>
      <c r="K755" s="37" t="s">
        <v>165</v>
      </c>
      <c r="L755" s="36" t="s">
        <v>165</v>
      </c>
      <c r="M755" s="35">
        <v>400.01</v>
      </c>
      <c r="N755" s="37" t="s">
        <v>165</v>
      </c>
      <c r="O755" s="38"/>
    </row>
    <row r="756" spans="1:15" x14ac:dyDescent="0.3">
      <c r="H756" s="82" t="s">
        <v>149</v>
      </c>
      <c r="I756" s="82" t="s">
        <v>149</v>
      </c>
    </row>
    <row r="757" spans="1:15" x14ac:dyDescent="0.3">
      <c r="A757" s="3">
        <f>A732+1</f>
        <v>30</v>
      </c>
      <c r="B757" s="47" t="str">
        <f ca="1">OFFSET(Portfolios!$B$7,A757,0)</f>
        <v>Portfolio30</v>
      </c>
      <c r="C757" s="47" t="str">
        <f ca="1">VLOOKUP(B757,Portfolios!$B$8:$D$47,2,FALSE)</f>
        <v>Pumped hydro</v>
      </c>
      <c r="H757" s="82" t="s">
        <v>149</v>
      </c>
      <c r="I757" s="82" t="s">
        <v>149</v>
      </c>
    </row>
    <row r="758" spans="1:15" x14ac:dyDescent="0.3">
      <c r="B758" s="3" t="s">
        <v>152</v>
      </c>
      <c r="C758" s="3" t="s">
        <v>152</v>
      </c>
      <c r="D758" s="3" t="s">
        <v>153</v>
      </c>
      <c r="E758" s="3" t="s">
        <v>154</v>
      </c>
      <c r="F758" s="3" t="s">
        <v>153</v>
      </c>
      <c r="G758" s="3" t="s">
        <v>154</v>
      </c>
      <c r="H758" s="82" t="s">
        <v>149</v>
      </c>
      <c r="I758" s="82" t="s">
        <v>149</v>
      </c>
      <c r="J758" s="42" t="s">
        <v>157</v>
      </c>
      <c r="K758" s="11" t="s">
        <v>158</v>
      </c>
      <c r="L758" s="26"/>
    </row>
    <row r="759" spans="1:15" x14ac:dyDescent="0.3">
      <c r="A759" s="3" t="s">
        <v>160</v>
      </c>
      <c r="B759" s="3" t="s">
        <v>161</v>
      </c>
      <c r="C759" s="3" t="s">
        <v>162</v>
      </c>
      <c r="D759" s="3" t="s">
        <v>161</v>
      </c>
      <c r="E759" s="3" t="s">
        <v>161</v>
      </c>
      <c r="F759" s="3" t="s">
        <v>162</v>
      </c>
      <c r="G759" s="3" t="s">
        <v>162</v>
      </c>
      <c r="H759" s="82" t="s">
        <v>155</v>
      </c>
      <c r="I759" s="82" t="s">
        <v>156</v>
      </c>
      <c r="J759" s="3" t="s">
        <v>161</v>
      </c>
      <c r="K759" s="3" t="s">
        <v>162</v>
      </c>
      <c r="L759" s="3" t="s">
        <v>163</v>
      </c>
      <c r="M759" s="3" t="s">
        <v>174</v>
      </c>
      <c r="N759" s="3" t="s">
        <v>164</v>
      </c>
    </row>
    <row r="760" spans="1:15" x14ac:dyDescent="0.3">
      <c r="A760" s="3">
        <v>2023</v>
      </c>
      <c r="B760" s="36" t="s">
        <v>165</v>
      </c>
      <c r="C760" s="36">
        <v>85.489954347818653</v>
      </c>
      <c r="D760" s="37" t="s">
        <v>165</v>
      </c>
      <c r="E760" s="37" t="s">
        <v>165</v>
      </c>
      <c r="F760" s="37" t="s">
        <v>165</v>
      </c>
      <c r="G760" s="37" t="s">
        <v>165</v>
      </c>
      <c r="H760" s="84" t="s">
        <v>165</v>
      </c>
      <c r="I760" s="84" t="s">
        <v>165</v>
      </c>
      <c r="J760" s="37" t="s">
        <v>165</v>
      </c>
      <c r="K760" s="37" t="s">
        <v>165</v>
      </c>
      <c r="L760" s="36" t="s">
        <v>165</v>
      </c>
      <c r="M760" s="36" t="s">
        <v>165</v>
      </c>
      <c r="N760" s="37" t="s">
        <v>165</v>
      </c>
      <c r="O760" s="37"/>
    </row>
    <row r="761" spans="1:15" x14ac:dyDescent="0.3">
      <c r="A761" s="3">
        <v>2024</v>
      </c>
      <c r="B761" s="35">
        <v>138.6</v>
      </c>
      <c r="C761" s="35">
        <v>112.46754069217755</v>
      </c>
      <c r="D761" s="35">
        <v>0</v>
      </c>
      <c r="E761" s="72" t="s">
        <v>176</v>
      </c>
      <c r="F761" s="73" t="s">
        <v>165</v>
      </c>
      <c r="G761" s="37" t="s">
        <v>165</v>
      </c>
      <c r="H761" s="85">
        <v>30</v>
      </c>
      <c r="I761" s="85">
        <v>133</v>
      </c>
      <c r="J761" s="35">
        <v>0</v>
      </c>
      <c r="K761" s="37" t="s">
        <v>165</v>
      </c>
      <c r="L761" s="36" t="s">
        <v>165</v>
      </c>
      <c r="M761" s="35">
        <v>0</v>
      </c>
      <c r="N761" s="37" t="s">
        <v>165</v>
      </c>
      <c r="O761" s="38"/>
    </row>
    <row r="762" spans="1:15" x14ac:dyDescent="0.3">
      <c r="A762" s="3">
        <v>2025</v>
      </c>
      <c r="B762" s="35">
        <v>250.21499999999997</v>
      </c>
      <c r="C762" s="35">
        <v>113.20977148356157</v>
      </c>
      <c r="D762" s="35">
        <v>400</v>
      </c>
      <c r="E762" s="74">
        <v>1600</v>
      </c>
      <c r="F762" s="73" t="s">
        <v>165</v>
      </c>
      <c r="G762" s="37" t="s">
        <v>165</v>
      </c>
      <c r="H762" s="89">
        <v>60</v>
      </c>
      <c r="I762" s="89">
        <v>162</v>
      </c>
      <c r="J762" s="35">
        <v>0</v>
      </c>
      <c r="K762" s="37" t="s">
        <v>165</v>
      </c>
      <c r="L762" s="36" t="s">
        <v>165</v>
      </c>
      <c r="M762" s="35">
        <v>0</v>
      </c>
      <c r="N762" s="37" t="s">
        <v>165</v>
      </c>
      <c r="O762" s="38"/>
    </row>
    <row r="763" spans="1:15" x14ac:dyDescent="0.3">
      <c r="A763" s="3">
        <v>2026</v>
      </c>
      <c r="B763" s="35">
        <v>554.14</v>
      </c>
      <c r="C763" s="35">
        <v>114.47310072614376</v>
      </c>
      <c r="D763" s="35">
        <v>574.30999999999995</v>
      </c>
      <c r="E763" s="74">
        <v>2297.2399999999998</v>
      </c>
      <c r="F763" s="73" t="s">
        <v>165</v>
      </c>
      <c r="G763" s="37" t="s">
        <v>165</v>
      </c>
      <c r="H763" s="86">
        <v>90</v>
      </c>
      <c r="I763" s="86">
        <v>183</v>
      </c>
      <c r="J763" s="35">
        <v>12.54</v>
      </c>
      <c r="K763" s="37" t="s">
        <v>165</v>
      </c>
      <c r="L763" s="36" t="s">
        <v>165</v>
      </c>
      <c r="M763" s="35">
        <v>0</v>
      </c>
      <c r="N763" s="37" t="s">
        <v>165</v>
      </c>
      <c r="O763" s="38"/>
    </row>
    <row r="764" spans="1:15" x14ac:dyDescent="0.3">
      <c r="A764" s="3">
        <v>2027</v>
      </c>
      <c r="B764" s="35">
        <v>613.82000000000005</v>
      </c>
      <c r="C764" s="35">
        <v>115.73906072251305</v>
      </c>
      <c r="D764" s="35">
        <v>574.30999999999995</v>
      </c>
      <c r="E764" s="74">
        <v>2297.2399999999998</v>
      </c>
      <c r="F764" s="73" t="s">
        <v>165</v>
      </c>
      <c r="G764" s="37" t="s">
        <v>165</v>
      </c>
      <c r="H764" s="86">
        <v>120</v>
      </c>
      <c r="I764" s="86">
        <v>199</v>
      </c>
      <c r="J764" s="35">
        <v>16.010000000000002</v>
      </c>
      <c r="K764" s="37" t="s">
        <v>165</v>
      </c>
      <c r="L764" s="36" t="s">
        <v>165</v>
      </c>
      <c r="M764" s="35">
        <v>137.30000000000001</v>
      </c>
      <c r="N764" s="37" t="s">
        <v>165</v>
      </c>
      <c r="O764" s="38"/>
    </row>
    <row r="765" spans="1:15" x14ac:dyDescent="0.3">
      <c r="A765" s="3">
        <v>2028</v>
      </c>
      <c r="B765" s="35">
        <v>746.81</v>
      </c>
      <c r="C765" s="35">
        <v>116.88938767031144</v>
      </c>
      <c r="D765" s="35">
        <v>907.3</v>
      </c>
      <c r="E765" s="74">
        <v>5627.14</v>
      </c>
      <c r="F765" s="73" t="s">
        <v>165</v>
      </c>
      <c r="G765" s="37" t="s">
        <v>165</v>
      </c>
      <c r="H765" s="86">
        <v>150</v>
      </c>
      <c r="I765" s="86">
        <v>211</v>
      </c>
      <c r="J765" s="35">
        <v>21.560000000000002</v>
      </c>
      <c r="K765" s="37" t="s">
        <v>165</v>
      </c>
      <c r="L765" s="36" t="s">
        <v>165</v>
      </c>
      <c r="M765" s="35">
        <v>198.98</v>
      </c>
      <c r="N765" s="37" t="s">
        <v>165</v>
      </c>
      <c r="O765" s="38"/>
    </row>
    <row r="766" spans="1:15" x14ac:dyDescent="0.3">
      <c r="A766" s="3">
        <v>2029</v>
      </c>
      <c r="B766" s="35">
        <v>994.76</v>
      </c>
      <c r="C766" s="35">
        <v>118.27882042730599</v>
      </c>
      <c r="D766" s="35">
        <v>907.3</v>
      </c>
      <c r="E766" s="74">
        <v>5627.14</v>
      </c>
      <c r="F766" s="73" t="s">
        <v>165</v>
      </c>
      <c r="G766" s="37" t="s">
        <v>165</v>
      </c>
      <c r="H766" s="86">
        <v>183</v>
      </c>
      <c r="I766" s="86">
        <v>218</v>
      </c>
      <c r="J766" s="35">
        <v>26.759999999999998</v>
      </c>
      <c r="K766" s="37" t="s">
        <v>165</v>
      </c>
      <c r="L766" s="36" t="s">
        <v>165</v>
      </c>
      <c r="M766" s="35">
        <v>400.01</v>
      </c>
      <c r="N766" s="37" t="s">
        <v>165</v>
      </c>
      <c r="O766" s="38"/>
    </row>
    <row r="767" spans="1:15" x14ac:dyDescent="0.3">
      <c r="A767" s="3">
        <v>2030</v>
      </c>
      <c r="B767" s="35">
        <v>1140.56</v>
      </c>
      <c r="C767" s="35">
        <v>119.55259402516945</v>
      </c>
      <c r="D767" s="35">
        <v>923.68000000000006</v>
      </c>
      <c r="E767" s="74">
        <v>5692.66</v>
      </c>
      <c r="F767" s="73" t="s">
        <v>165</v>
      </c>
      <c r="G767" s="37" t="s">
        <v>165</v>
      </c>
      <c r="H767" s="86">
        <v>216</v>
      </c>
      <c r="I767" s="86">
        <v>228</v>
      </c>
      <c r="J767" s="35">
        <v>30.79</v>
      </c>
      <c r="K767" s="37" t="s">
        <v>165</v>
      </c>
      <c r="L767" s="36" t="s">
        <v>165</v>
      </c>
      <c r="M767" s="35">
        <v>400.01</v>
      </c>
      <c r="N767" s="37" t="s">
        <v>165</v>
      </c>
      <c r="O767" s="38"/>
    </row>
    <row r="768" spans="1:15" x14ac:dyDescent="0.3">
      <c r="A768" s="3">
        <v>2031</v>
      </c>
      <c r="B768" s="35">
        <v>1234.8749999999998</v>
      </c>
      <c r="C768" s="35">
        <v>119.0394661550436</v>
      </c>
      <c r="D768" s="35">
        <v>1023.69</v>
      </c>
      <c r="E768" s="74">
        <v>6092.7</v>
      </c>
      <c r="F768" s="73" t="s">
        <v>165</v>
      </c>
      <c r="G768" s="37" t="s">
        <v>165</v>
      </c>
      <c r="H768" s="86">
        <v>251</v>
      </c>
      <c r="I768" s="86">
        <v>242</v>
      </c>
      <c r="J768" s="35">
        <v>30.8</v>
      </c>
      <c r="K768" s="37" t="s">
        <v>165</v>
      </c>
      <c r="L768" s="36" t="s">
        <v>165</v>
      </c>
      <c r="M768" s="35">
        <v>400.01</v>
      </c>
      <c r="N768" s="37" t="s">
        <v>165</v>
      </c>
      <c r="O768" s="38"/>
    </row>
    <row r="769" spans="1:15" x14ac:dyDescent="0.3">
      <c r="A769" s="3">
        <v>2032</v>
      </c>
      <c r="B769" s="35">
        <v>1347.405</v>
      </c>
      <c r="C769" s="35">
        <v>118.41300061010524</v>
      </c>
      <c r="D769" s="35">
        <v>1123.7</v>
      </c>
      <c r="E769" s="74">
        <v>6492.74</v>
      </c>
      <c r="F769" s="73" t="s">
        <v>165</v>
      </c>
      <c r="G769" s="37" t="s">
        <v>165</v>
      </c>
      <c r="H769" s="86">
        <v>285</v>
      </c>
      <c r="I769" s="86">
        <v>252</v>
      </c>
      <c r="J769" s="35">
        <v>30.8</v>
      </c>
      <c r="K769" s="37" t="s">
        <v>165</v>
      </c>
      <c r="L769" s="36" t="s">
        <v>165</v>
      </c>
      <c r="M769" s="35">
        <v>400.01</v>
      </c>
      <c r="N769" s="37" t="s">
        <v>165</v>
      </c>
      <c r="O769" s="38"/>
    </row>
    <row r="770" spans="1:15" x14ac:dyDescent="0.3">
      <c r="A770" s="3">
        <v>2033</v>
      </c>
      <c r="B770" s="35">
        <v>1458.2649999999999</v>
      </c>
      <c r="C770" s="35">
        <v>118.02089450464705</v>
      </c>
      <c r="D770" s="35">
        <v>1223.71</v>
      </c>
      <c r="E770" s="74">
        <v>6892.78</v>
      </c>
      <c r="F770" s="73" t="s">
        <v>165</v>
      </c>
      <c r="G770" s="37" t="s">
        <v>165</v>
      </c>
      <c r="H770" s="86">
        <v>317</v>
      </c>
      <c r="I770" s="86">
        <v>261</v>
      </c>
      <c r="J770" s="35">
        <v>30.8</v>
      </c>
      <c r="K770" s="37" t="s">
        <v>165</v>
      </c>
      <c r="L770" s="36" t="s">
        <v>165</v>
      </c>
      <c r="M770" s="35">
        <v>400.01</v>
      </c>
      <c r="N770" s="37" t="s">
        <v>165</v>
      </c>
      <c r="O770" s="38"/>
    </row>
    <row r="771" spans="1:15" x14ac:dyDescent="0.3">
      <c r="A771" s="3">
        <v>2034</v>
      </c>
      <c r="B771" s="35">
        <v>1567.3049999999998</v>
      </c>
      <c r="C771" s="35">
        <v>117.51542513212381</v>
      </c>
      <c r="D771" s="35">
        <v>1223.71</v>
      </c>
      <c r="E771" s="74">
        <v>6892.78</v>
      </c>
      <c r="F771" s="73" t="s">
        <v>165</v>
      </c>
      <c r="G771" s="37" t="s">
        <v>165</v>
      </c>
      <c r="H771" s="86">
        <v>348</v>
      </c>
      <c r="I771" s="86">
        <v>270</v>
      </c>
      <c r="J771" s="35">
        <v>30.8</v>
      </c>
      <c r="K771" s="37" t="s">
        <v>165</v>
      </c>
      <c r="L771" s="36" t="s">
        <v>165</v>
      </c>
      <c r="M771" s="35">
        <v>400.01</v>
      </c>
      <c r="N771" s="37" t="s">
        <v>165</v>
      </c>
      <c r="O771" s="38"/>
    </row>
    <row r="772" spans="1:15" x14ac:dyDescent="0.3">
      <c r="A772" s="3">
        <v>2035</v>
      </c>
      <c r="B772" s="35">
        <v>1684.595</v>
      </c>
      <c r="C772" s="35">
        <v>117.01248310646319</v>
      </c>
      <c r="D772" s="35">
        <v>1223.71</v>
      </c>
      <c r="E772" s="74">
        <v>6892.78</v>
      </c>
      <c r="F772" s="73" t="s">
        <v>165</v>
      </c>
      <c r="G772" s="37" t="s">
        <v>165</v>
      </c>
      <c r="H772" s="86">
        <v>377</v>
      </c>
      <c r="I772" s="86">
        <v>272</v>
      </c>
      <c r="J772" s="35">
        <v>30.8</v>
      </c>
      <c r="K772" s="37" t="s">
        <v>165</v>
      </c>
      <c r="L772" s="36" t="s">
        <v>165</v>
      </c>
      <c r="M772" s="35">
        <v>400.01</v>
      </c>
      <c r="N772" s="37" t="s">
        <v>165</v>
      </c>
      <c r="O772" s="38"/>
    </row>
    <row r="773" spans="1:15" x14ac:dyDescent="0.3">
      <c r="A773" s="3">
        <v>2036</v>
      </c>
      <c r="B773" s="35">
        <v>1841.2049999999999</v>
      </c>
      <c r="C773" s="35">
        <v>116.39845321543309</v>
      </c>
      <c r="D773" s="35">
        <v>1223.71</v>
      </c>
      <c r="E773" s="74">
        <v>6892.78</v>
      </c>
      <c r="F773" s="73" t="s">
        <v>165</v>
      </c>
      <c r="G773" s="37" t="s">
        <v>165</v>
      </c>
      <c r="H773" s="86">
        <v>404</v>
      </c>
      <c r="I773" s="86">
        <v>287</v>
      </c>
      <c r="J773" s="35">
        <v>30.8</v>
      </c>
      <c r="K773" s="37" t="s">
        <v>165</v>
      </c>
      <c r="L773" s="36" t="s">
        <v>165</v>
      </c>
      <c r="M773" s="35">
        <v>400.01</v>
      </c>
      <c r="N773" s="37" t="s">
        <v>165</v>
      </c>
      <c r="O773" s="38"/>
    </row>
    <row r="774" spans="1:15" x14ac:dyDescent="0.3">
      <c r="A774" s="3">
        <v>2037</v>
      </c>
      <c r="B774" s="35">
        <v>2019.4549999999999</v>
      </c>
      <c r="C774" s="35">
        <v>67.74752039704336</v>
      </c>
      <c r="D774" s="35">
        <v>1232.97</v>
      </c>
      <c r="E774" s="74">
        <v>6929.82</v>
      </c>
      <c r="F774" s="73" t="s">
        <v>165</v>
      </c>
      <c r="G774" s="37" t="s">
        <v>165</v>
      </c>
      <c r="H774" s="86">
        <v>429</v>
      </c>
      <c r="I774" s="86">
        <v>296</v>
      </c>
      <c r="J774" s="35">
        <v>30.8</v>
      </c>
      <c r="K774" s="37" t="s">
        <v>165</v>
      </c>
      <c r="L774" s="36" t="s">
        <v>165</v>
      </c>
      <c r="M774" s="35">
        <v>400.01</v>
      </c>
      <c r="N774" s="37" t="s">
        <v>165</v>
      </c>
      <c r="O774" s="38"/>
    </row>
    <row r="775" spans="1:15" x14ac:dyDescent="0.3">
      <c r="A775" s="3">
        <v>2038</v>
      </c>
      <c r="B775" s="35">
        <v>2209.4549999999999</v>
      </c>
      <c r="C775" s="35">
        <v>41.471463165077267</v>
      </c>
      <c r="D775" s="35">
        <v>1332.98</v>
      </c>
      <c r="E775" s="74">
        <v>7329.86</v>
      </c>
      <c r="F775" s="73" t="s">
        <v>165</v>
      </c>
      <c r="G775" s="37" t="s">
        <v>165</v>
      </c>
      <c r="H775" s="86">
        <v>452</v>
      </c>
      <c r="I775" s="86">
        <v>303</v>
      </c>
      <c r="J775" s="35">
        <v>30.8</v>
      </c>
      <c r="K775" s="37" t="s">
        <v>165</v>
      </c>
      <c r="L775" s="36" t="s">
        <v>165</v>
      </c>
      <c r="M775" s="35">
        <v>400.01</v>
      </c>
      <c r="N775" s="37" t="s">
        <v>165</v>
      </c>
      <c r="O775" s="38"/>
    </row>
    <row r="776" spans="1:15" x14ac:dyDescent="0.3">
      <c r="A776" s="3">
        <v>2039</v>
      </c>
      <c r="B776" s="35">
        <v>2358.2249999999995</v>
      </c>
      <c r="C776" s="35">
        <v>16.927020000000002</v>
      </c>
      <c r="D776" s="35">
        <v>1433</v>
      </c>
      <c r="E776" s="74">
        <v>7730</v>
      </c>
      <c r="F776" s="73" t="s">
        <v>165</v>
      </c>
      <c r="G776" s="37" t="s">
        <v>165</v>
      </c>
      <c r="H776" s="86">
        <v>471</v>
      </c>
      <c r="I776" s="86">
        <v>310</v>
      </c>
      <c r="J776" s="35">
        <v>30.8</v>
      </c>
      <c r="K776" s="37" t="s">
        <v>165</v>
      </c>
      <c r="L776" s="36" t="s">
        <v>165</v>
      </c>
      <c r="M776" s="35">
        <v>400.01</v>
      </c>
      <c r="N776" s="37" t="s">
        <v>165</v>
      </c>
      <c r="O776" s="38"/>
    </row>
    <row r="777" spans="1:15" x14ac:dyDescent="0.3">
      <c r="A777" s="3">
        <v>2040</v>
      </c>
      <c r="B777" s="35">
        <v>2479.4549999999999</v>
      </c>
      <c r="C777" s="35">
        <v>16.927020000000002</v>
      </c>
      <c r="D777" s="35">
        <v>1533.02</v>
      </c>
      <c r="E777" s="74">
        <v>8130.14</v>
      </c>
      <c r="F777" s="73" t="s">
        <v>165</v>
      </c>
      <c r="G777" s="37" t="s">
        <v>165</v>
      </c>
      <c r="H777" s="86">
        <v>487</v>
      </c>
      <c r="I777" s="86">
        <v>306</v>
      </c>
      <c r="J777" s="35">
        <v>30.8</v>
      </c>
      <c r="K777" s="37" t="s">
        <v>165</v>
      </c>
      <c r="L777" s="36" t="s">
        <v>165</v>
      </c>
      <c r="M777" s="35">
        <v>400.01</v>
      </c>
      <c r="N777" s="37" t="s">
        <v>165</v>
      </c>
      <c r="O777" s="38"/>
    </row>
    <row r="778" spans="1:15" x14ac:dyDescent="0.3">
      <c r="A778" s="3">
        <v>2041</v>
      </c>
      <c r="B778" s="35">
        <v>2638.1350000000002</v>
      </c>
      <c r="C778" s="35">
        <v>16.927020000000002</v>
      </c>
      <c r="D778" s="35">
        <v>1533.02</v>
      </c>
      <c r="E778" s="74">
        <v>8130.14</v>
      </c>
      <c r="F778" s="73" t="s">
        <v>165</v>
      </c>
      <c r="G778" s="37" t="s">
        <v>165</v>
      </c>
      <c r="H778" s="86">
        <v>503</v>
      </c>
      <c r="I778" s="86">
        <v>314</v>
      </c>
      <c r="J778" s="35">
        <v>30.8</v>
      </c>
      <c r="K778" s="37" t="s">
        <v>165</v>
      </c>
      <c r="L778" s="36" t="s">
        <v>165</v>
      </c>
      <c r="M778" s="35">
        <v>400.01</v>
      </c>
      <c r="N778" s="37" t="s">
        <v>165</v>
      </c>
      <c r="O778" s="38"/>
    </row>
    <row r="779" spans="1:15" x14ac:dyDescent="0.3">
      <c r="A779" s="3">
        <v>2042</v>
      </c>
      <c r="B779" s="35">
        <v>2690.0849999999996</v>
      </c>
      <c r="C779" s="35">
        <v>16.927020000000002</v>
      </c>
      <c r="D779" s="35">
        <v>1533.02</v>
      </c>
      <c r="E779" s="74">
        <v>8130.14</v>
      </c>
      <c r="F779" s="73" t="s">
        <v>165</v>
      </c>
      <c r="G779" s="37" t="s">
        <v>165</v>
      </c>
      <c r="H779" s="86">
        <v>514</v>
      </c>
      <c r="I779" s="86">
        <v>330</v>
      </c>
      <c r="J779" s="35">
        <v>30.8</v>
      </c>
      <c r="K779" s="37" t="s">
        <v>165</v>
      </c>
      <c r="L779" s="36" t="s">
        <v>165</v>
      </c>
      <c r="M779" s="35">
        <v>400.01</v>
      </c>
      <c r="N779" s="37" t="s">
        <v>165</v>
      </c>
      <c r="O779" s="38"/>
    </row>
    <row r="780" spans="1:15" customFormat="1" x14ac:dyDescent="0.3">
      <c r="A780" s="3">
        <v>2043</v>
      </c>
      <c r="B780" s="35">
        <v>2774.6849999999999</v>
      </c>
      <c r="C780" s="35">
        <v>16.927020000000002</v>
      </c>
      <c r="D780" s="35">
        <v>1533.02</v>
      </c>
      <c r="E780" s="74">
        <v>8130.14</v>
      </c>
      <c r="F780" s="73" t="s">
        <v>165</v>
      </c>
      <c r="G780" s="37" t="s">
        <v>165</v>
      </c>
      <c r="H780" s="86">
        <v>523</v>
      </c>
      <c r="I780" s="86">
        <v>336</v>
      </c>
      <c r="J780" s="35">
        <v>30.8</v>
      </c>
      <c r="K780" s="37" t="s">
        <v>165</v>
      </c>
      <c r="L780" s="36" t="s">
        <v>165</v>
      </c>
      <c r="M780" s="35">
        <v>400.01</v>
      </c>
      <c r="N780" s="37" t="s">
        <v>165</v>
      </c>
      <c r="O780" s="38"/>
    </row>
    <row r="781" spans="1:15" x14ac:dyDescent="0.3">
      <c r="H781" s="82" t="s">
        <v>149</v>
      </c>
      <c r="I781" s="82" t="s">
        <v>149</v>
      </c>
    </row>
    <row r="782" spans="1:15" x14ac:dyDescent="0.3">
      <c r="A782" s="3">
        <f>A757+1</f>
        <v>31</v>
      </c>
      <c r="B782" s="47" t="str">
        <f ca="1">OFFSET(Portfolios!$B$7,A782,0)</f>
        <v>Portfolio31</v>
      </c>
      <c r="C782" s="47" t="str">
        <f ca="1">VLOOKUP(B782,Portfolios!$B$8:$D$47,2,FALSE)</f>
        <v>RTO</v>
      </c>
      <c r="H782" s="82" t="s">
        <v>149</v>
      </c>
      <c r="I782" s="82" t="s">
        <v>149</v>
      </c>
    </row>
    <row r="783" spans="1:15" x14ac:dyDescent="0.3">
      <c r="B783" s="3" t="s">
        <v>152</v>
      </c>
      <c r="C783" s="3" t="s">
        <v>152</v>
      </c>
      <c r="D783" s="3" t="s">
        <v>153</v>
      </c>
      <c r="E783" s="3" t="s">
        <v>154</v>
      </c>
      <c r="F783" s="3" t="s">
        <v>153</v>
      </c>
      <c r="G783" s="3" t="s">
        <v>154</v>
      </c>
      <c r="H783" s="82" t="s">
        <v>149</v>
      </c>
      <c r="I783" s="82" t="s">
        <v>149</v>
      </c>
      <c r="J783" s="42" t="s">
        <v>157</v>
      </c>
      <c r="K783" s="11" t="s">
        <v>158</v>
      </c>
      <c r="L783" s="26"/>
    </row>
    <row r="784" spans="1:15" x14ac:dyDescent="0.3">
      <c r="A784" s="3" t="s">
        <v>160</v>
      </c>
      <c r="B784" s="3" t="s">
        <v>161</v>
      </c>
      <c r="C784" s="3" t="s">
        <v>162</v>
      </c>
      <c r="D784" s="3" t="s">
        <v>161</v>
      </c>
      <c r="E784" s="3" t="s">
        <v>161</v>
      </c>
      <c r="F784" s="3" t="s">
        <v>162</v>
      </c>
      <c r="G784" s="3" t="s">
        <v>162</v>
      </c>
      <c r="H784" s="82" t="s">
        <v>155</v>
      </c>
      <c r="I784" s="82" t="s">
        <v>156</v>
      </c>
      <c r="J784" s="3" t="s">
        <v>161</v>
      </c>
      <c r="K784" s="3" t="s">
        <v>162</v>
      </c>
      <c r="L784" s="3" t="s">
        <v>163</v>
      </c>
      <c r="M784" s="3" t="s">
        <v>174</v>
      </c>
      <c r="N784" s="3" t="s">
        <v>164</v>
      </c>
    </row>
    <row r="785" spans="1:15" x14ac:dyDescent="0.3">
      <c r="A785" s="3">
        <v>2023</v>
      </c>
      <c r="B785" s="36" t="s">
        <v>165</v>
      </c>
      <c r="C785" s="36">
        <v>85.489954347818653</v>
      </c>
      <c r="D785" s="37" t="s">
        <v>165</v>
      </c>
      <c r="E785" s="37" t="s">
        <v>165</v>
      </c>
      <c r="F785" s="37" t="s">
        <v>165</v>
      </c>
      <c r="G785" s="37" t="s">
        <v>165</v>
      </c>
      <c r="H785" s="84" t="s">
        <v>165</v>
      </c>
      <c r="I785" s="84" t="s">
        <v>165</v>
      </c>
      <c r="J785" s="37" t="s">
        <v>165</v>
      </c>
      <c r="K785" s="37" t="s">
        <v>165</v>
      </c>
      <c r="L785" s="36" t="s">
        <v>165</v>
      </c>
      <c r="M785" s="36" t="s">
        <v>165</v>
      </c>
      <c r="N785" s="37" t="s">
        <v>165</v>
      </c>
      <c r="O785" s="37"/>
    </row>
    <row r="786" spans="1:15" x14ac:dyDescent="0.3">
      <c r="A786" s="3">
        <v>2024</v>
      </c>
      <c r="B786" s="35">
        <v>138.6</v>
      </c>
      <c r="C786" s="35">
        <v>112.46754069217755</v>
      </c>
      <c r="D786" s="35">
        <v>0</v>
      </c>
      <c r="E786" s="36">
        <v>0</v>
      </c>
      <c r="F786" s="37" t="s">
        <v>165</v>
      </c>
      <c r="G786" s="37" t="s">
        <v>165</v>
      </c>
      <c r="H786" s="85">
        <v>30</v>
      </c>
      <c r="I786" s="85">
        <v>133</v>
      </c>
      <c r="J786" s="35">
        <v>0</v>
      </c>
      <c r="K786" s="37" t="s">
        <v>165</v>
      </c>
      <c r="L786" s="36" t="s">
        <v>165</v>
      </c>
      <c r="M786" s="35">
        <v>0</v>
      </c>
      <c r="N786" s="37" t="s">
        <v>165</v>
      </c>
      <c r="O786" s="38"/>
    </row>
    <row r="787" spans="1:15" x14ac:dyDescent="0.3">
      <c r="A787" s="3">
        <v>2025</v>
      </c>
      <c r="B787" s="35">
        <v>250.21499999999997</v>
      </c>
      <c r="C787" s="35">
        <v>113.20977148356157</v>
      </c>
      <c r="D787" s="35">
        <v>400</v>
      </c>
      <c r="E787" s="36">
        <v>1600</v>
      </c>
      <c r="F787" s="37" t="s">
        <v>165</v>
      </c>
      <c r="G787" s="37" t="s">
        <v>165</v>
      </c>
      <c r="H787" s="85">
        <v>60</v>
      </c>
      <c r="I787" s="85">
        <v>162</v>
      </c>
      <c r="J787" s="35">
        <v>0</v>
      </c>
      <c r="K787" s="37" t="s">
        <v>165</v>
      </c>
      <c r="L787" s="36" t="s">
        <v>165</v>
      </c>
      <c r="M787" s="35">
        <v>0</v>
      </c>
      <c r="N787" s="37" t="s">
        <v>165</v>
      </c>
      <c r="O787" s="38"/>
    </row>
    <row r="788" spans="1:15" x14ac:dyDescent="0.3">
      <c r="A788" s="3">
        <v>2026</v>
      </c>
      <c r="B788" s="35">
        <v>554.19000000000005</v>
      </c>
      <c r="C788" s="35">
        <v>114.47310072614376</v>
      </c>
      <c r="D788" s="35">
        <v>574.1</v>
      </c>
      <c r="E788" s="35">
        <v>2296.4</v>
      </c>
      <c r="F788" s="37" t="s">
        <v>165</v>
      </c>
      <c r="G788" s="37" t="s">
        <v>165</v>
      </c>
      <c r="H788" s="86">
        <v>90</v>
      </c>
      <c r="I788" s="86">
        <v>183</v>
      </c>
      <c r="J788" s="35">
        <v>12.54</v>
      </c>
      <c r="K788" s="37" t="s">
        <v>165</v>
      </c>
      <c r="L788" s="36" t="s">
        <v>165</v>
      </c>
      <c r="M788" s="35">
        <v>0</v>
      </c>
      <c r="N788" s="37" t="s">
        <v>165</v>
      </c>
      <c r="O788" s="38"/>
    </row>
    <row r="789" spans="1:15" x14ac:dyDescent="0.3">
      <c r="A789" s="3">
        <v>2027</v>
      </c>
      <c r="B789" s="35">
        <v>613.82000000000005</v>
      </c>
      <c r="C789" s="35">
        <v>115.73906072251305</v>
      </c>
      <c r="D789" s="35">
        <v>574.1</v>
      </c>
      <c r="E789" s="35">
        <v>2296.4</v>
      </c>
      <c r="F789" s="37" t="s">
        <v>165</v>
      </c>
      <c r="G789" s="37" t="s">
        <v>165</v>
      </c>
      <c r="H789" s="86">
        <v>120</v>
      </c>
      <c r="I789" s="86">
        <v>199</v>
      </c>
      <c r="J789" s="35">
        <v>16.010000000000002</v>
      </c>
      <c r="K789" s="37" t="s">
        <v>165</v>
      </c>
      <c r="L789" s="36" t="s">
        <v>165</v>
      </c>
      <c r="M789" s="35">
        <v>137.16999999999999</v>
      </c>
      <c r="N789" s="37" t="s">
        <v>165</v>
      </c>
      <c r="O789" s="38"/>
    </row>
    <row r="790" spans="1:15" x14ac:dyDescent="0.3">
      <c r="A790" s="3">
        <v>2028</v>
      </c>
      <c r="B790" s="35">
        <v>747.3</v>
      </c>
      <c r="C790" s="35">
        <v>116.88938767031144</v>
      </c>
      <c r="D790" s="35">
        <v>574.1</v>
      </c>
      <c r="E790" s="35">
        <v>2296.4</v>
      </c>
      <c r="F790" s="37" t="s">
        <v>165</v>
      </c>
      <c r="G790" s="37" t="s">
        <v>165</v>
      </c>
      <c r="H790" s="86">
        <v>150</v>
      </c>
      <c r="I790" s="86">
        <v>211</v>
      </c>
      <c r="J790" s="35">
        <v>21.560000000000002</v>
      </c>
      <c r="K790" s="37" t="s">
        <v>165</v>
      </c>
      <c r="L790" s="36" t="s">
        <v>165</v>
      </c>
      <c r="M790" s="35">
        <v>298.69</v>
      </c>
      <c r="N790" s="37" t="s">
        <v>165</v>
      </c>
      <c r="O790" s="38"/>
    </row>
    <row r="791" spans="1:15" x14ac:dyDescent="0.3">
      <c r="A791" s="3">
        <v>2029</v>
      </c>
      <c r="B791" s="35">
        <v>982.92</v>
      </c>
      <c r="C791" s="35">
        <v>118.27882042730599</v>
      </c>
      <c r="D791" s="35">
        <v>574.1</v>
      </c>
      <c r="E791" s="35">
        <v>2296.4</v>
      </c>
      <c r="F791" s="37" t="s">
        <v>165</v>
      </c>
      <c r="G791" s="37" t="s">
        <v>165</v>
      </c>
      <c r="H791" s="86">
        <v>183</v>
      </c>
      <c r="I791" s="86">
        <v>218</v>
      </c>
      <c r="J791" s="35">
        <v>26.769999999999996</v>
      </c>
      <c r="K791" s="37" t="s">
        <v>165</v>
      </c>
      <c r="L791" s="36" t="s">
        <v>165</v>
      </c>
      <c r="M791" s="35">
        <v>400.01</v>
      </c>
      <c r="N791" s="37" t="s">
        <v>165</v>
      </c>
      <c r="O791" s="38"/>
    </row>
    <row r="792" spans="1:15" x14ac:dyDescent="0.3">
      <c r="A792" s="3">
        <v>2030</v>
      </c>
      <c r="B792" s="35">
        <v>1132.98</v>
      </c>
      <c r="C792" s="35">
        <v>119.55259402516945</v>
      </c>
      <c r="D792" s="35">
        <v>999.99</v>
      </c>
      <c r="E792" s="35">
        <v>3999.96</v>
      </c>
      <c r="F792" s="37" t="s">
        <v>165</v>
      </c>
      <c r="G792" s="37" t="s">
        <v>165</v>
      </c>
      <c r="H792" s="86">
        <v>216</v>
      </c>
      <c r="I792" s="86">
        <v>228</v>
      </c>
      <c r="J792" s="35">
        <v>30.8</v>
      </c>
      <c r="K792" s="37" t="s">
        <v>165</v>
      </c>
      <c r="L792" s="36" t="s">
        <v>165</v>
      </c>
      <c r="M792" s="35">
        <v>400.01</v>
      </c>
      <c r="N792" s="37" t="s">
        <v>165</v>
      </c>
      <c r="O792" s="38"/>
    </row>
    <row r="793" spans="1:15" x14ac:dyDescent="0.3">
      <c r="A793" s="3">
        <v>2031</v>
      </c>
      <c r="B793" s="35">
        <v>1226.2749999999999</v>
      </c>
      <c r="C793" s="35">
        <v>119.0394661550436</v>
      </c>
      <c r="D793" s="35">
        <v>999.99</v>
      </c>
      <c r="E793" s="35">
        <v>3999.96</v>
      </c>
      <c r="F793" s="37" t="s">
        <v>165</v>
      </c>
      <c r="G793" s="37" t="s">
        <v>165</v>
      </c>
      <c r="H793" s="86">
        <v>251</v>
      </c>
      <c r="I793" s="86">
        <v>242</v>
      </c>
      <c r="J793" s="35">
        <v>30.8</v>
      </c>
      <c r="K793" s="37" t="s">
        <v>165</v>
      </c>
      <c r="L793" s="36" t="s">
        <v>165</v>
      </c>
      <c r="M793" s="35">
        <v>400.01</v>
      </c>
      <c r="N793" s="37" t="s">
        <v>165</v>
      </c>
      <c r="O793" s="38"/>
    </row>
    <row r="794" spans="1:15" x14ac:dyDescent="0.3">
      <c r="A794" s="3">
        <v>2032</v>
      </c>
      <c r="B794" s="35">
        <v>1336.8549999999998</v>
      </c>
      <c r="C794" s="35">
        <v>118.41300061010524</v>
      </c>
      <c r="D794" s="35">
        <v>999.99</v>
      </c>
      <c r="E794" s="35">
        <v>3999.96</v>
      </c>
      <c r="F794" s="37" t="s">
        <v>165</v>
      </c>
      <c r="G794" s="37" t="s">
        <v>165</v>
      </c>
      <c r="H794" s="86">
        <v>285</v>
      </c>
      <c r="I794" s="86">
        <v>252</v>
      </c>
      <c r="J794" s="35">
        <v>30.8</v>
      </c>
      <c r="K794" s="37" t="s">
        <v>165</v>
      </c>
      <c r="L794" s="36" t="s">
        <v>165</v>
      </c>
      <c r="M794" s="35">
        <v>400.01</v>
      </c>
      <c r="N794" s="37" t="s">
        <v>165</v>
      </c>
      <c r="O794" s="38"/>
    </row>
    <row r="795" spans="1:15" x14ac:dyDescent="0.3">
      <c r="A795" s="3">
        <v>2033</v>
      </c>
      <c r="B795" s="35">
        <v>1445.2349999999999</v>
      </c>
      <c r="C795" s="35">
        <v>118.02089450464705</v>
      </c>
      <c r="D795" s="35">
        <v>999.99</v>
      </c>
      <c r="E795" s="35">
        <v>3999.96</v>
      </c>
      <c r="F795" s="37" t="s">
        <v>165</v>
      </c>
      <c r="G795" s="37" t="s">
        <v>165</v>
      </c>
      <c r="H795" s="86">
        <v>317</v>
      </c>
      <c r="I795" s="86">
        <v>261</v>
      </c>
      <c r="J795" s="35">
        <v>30.8</v>
      </c>
      <c r="K795" s="37" t="s">
        <v>165</v>
      </c>
      <c r="L795" s="36" t="s">
        <v>165</v>
      </c>
      <c r="M795" s="35">
        <v>400.01</v>
      </c>
      <c r="N795" s="37" t="s">
        <v>165</v>
      </c>
      <c r="O795" s="38"/>
    </row>
    <row r="796" spans="1:15" x14ac:dyDescent="0.3">
      <c r="A796" s="3">
        <v>2034</v>
      </c>
      <c r="B796" s="35">
        <v>1553.4649999999997</v>
      </c>
      <c r="C796" s="35">
        <v>117.51542513212381</v>
      </c>
      <c r="D796" s="35">
        <v>999.99</v>
      </c>
      <c r="E796" s="35">
        <v>3999.96</v>
      </c>
      <c r="F796" s="37" t="s">
        <v>165</v>
      </c>
      <c r="G796" s="37" t="s">
        <v>165</v>
      </c>
      <c r="H796" s="86">
        <v>348</v>
      </c>
      <c r="I796" s="86">
        <v>270</v>
      </c>
      <c r="J796" s="35">
        <v>30.8</v>
      </c>
      <c r="K796" s="37" t="s">
        <v>165</v>
      </c>
      <c r="L796" s="36" t="s">
        <v>165</v>
      </c>
      <c r="M796" s="35">
        <v>400.01</v>
      </c>
      <c r="N796" s="37" t="s">
        <v>165</v>
      </c>
      <c r="O796" s="38"/>
    </row>
    <row r="797" spans="1:15" x14ac:dyDescent="0.3">
      <c r="A797" s="3">
        <v>2035</v>
      </c>
      <c r="B797" s="35">
        <v>1672.8449999999998</v>
      </c>
      <c r="C797" s="35">
        <v>117.01248310646319</v>
      </c>
      <c r="D797" s="35">
        <v>999.99</v>
      </c>
      <c r="E797" s="35">
        <v>3999.96</v>
      </c>
      <c r="F797" s="37" t="s">
        <v>165</v>
      </c>
      <c r="G797" s="37" t="s">
        <v>165</v>
      </c>
      <c r="H797" s="86">
        <v>377</v>
      </c>
      <c r="I797" s="86">
        <v>272</v>
      </c>
      <c r="J797" s="35">
        <v>30.8</v>
      </c>
      <c r="K797" s="37" t="s">
        <v>165</v>
      </c>
      <c r="L797" s="36" t="s">
        <v>165</v>
      </c>
      <c r="M797" s="35">
        <v>400.01</v>
      </c>
      <c r="N797" s="37" t="s">
        <v>165</v>
      </c>
      <c r="O797" s="38"/>
    </row>
    <row r="798" spans="1:15" x14ac:dyDescent="0.3">
      <c r="A798" s="3">
        <v>2036</v>
      </c>
      <c r="B798" s="35">
        <v>1829.9549999999999</v>
      </c>
      <c r="C798" s="35">
        <v>116.39845321543309</v>
      </c>
      <c r="D798" s="35">
        <v>999.99</v>
      </c>
      <c r="E798" s="35">
        <v>3999.96</v>
      </c>
      <c r="F798" s="37" t="s">
        <v>165</v>
      </c>
      <c r="G798" s="37" t="s">
        <v>165</v>
      </c>
      <c r="H798" s="86">
        <v>404</v>
      </c>
      <c r="I798" s="86">
        <v>287</v>
      </c>
      <c r="J798" s="35">
        <v>30.8</v>
      </c>
      <c r="K798" s="37" t="s">
        <v>165</v>
      </c>
      <c r="L798" s="36" t="s">
        <v>165</v>
      </c>
      <c r="M798" s="35">
        <v>400.01</v>
      </c>
      <c r="N798" s="37" t="s">
        <v>165</v>
      </c>
      <c r="O798" s="38"/>
    </row>
    <row r="799" spans="1:15" x14ac:dyDescent="0.3">
      <c r="A799" s="3">
        <v>2037</v>
      </c>
      <c r="B799" s="35">
        <v>2007.0449999999998</v>
      </c>
      <c r="C799" s="35">
        <v>67.74752039704336</v>
      </c>
      <c r="D799" s="35">
        <v>999.99</v>
      </c>
      <c r="E799" s="35">
        <v>3999.96</v>
      </c>
      <c r="F799" s="37" t="s">
        <v>165</v>
      </c>
      <c r="G799" s="37" t="s">
        <v>165</v>
      </c>
      <c r="H799" s="86">
        <v>429</v>
      </c>
      <c r="I799" s="86">
        <v>296</v>
      </c>
      <c r="J799" s="35">
        <v>30.8</v>
      </c>
      <c r="K799" s="37" t="s">
        <v>165</v>
      </c>
      <c r="L799" s="36" t="s">
        <v>165</v>
      </c>
      <c r="M799" s="35">
        <v>400.01</v>
      </c>
      <c r="N799" s="37" t="s">
        <v>165</v>
      </c>
      <c r="O799" s="38"/>
    </row>
    <row r="800" spans="1:15" x14ac:dyDescent="0.3">
      <c r="A800" s="3">
        <v>2038</v>
      </c>
      <c r="B800" s="35">
        <v>2196.375</v>
      </c>
      <c r="C800" s="35">
        <v>41.471463165077267</v>
      </c>
      <c r="D800" s="35">
        <v>999.99</v>
      </c>
      <c r="E800" s="35">
        <v>3999.96</v>
      </c>
      <c r="F800" s="37" t="s">
        <v>165</v>
      </c>
      <c r="G800" s="37" t="s">
        <v>165</v>
      </c>
      <c r="H800" s="86">
        <v>452</v>
      </c>
      <c r="I800" s="86">
        <v>303</v>
      </c>
      <c r="J800" s="35">
        <v>30.8</v>
      </c>
      <c r="K800" s="37" t="s">
        <v>165</v>
      </c>
      <c r="L800" s="36" t="s">
        <v>165</v>
      </c>
      <c r="M800" s="35">
        <v>400.01</v>
      </c>
      <c r="N800" s="37" t="s">
        <v>165</v>
      </c>
      <c r="O800" s="38"/>
    </row>
    <row r="801" spans="1:15" x14ac:dyDescent="0.3">
      <c r="A801" s="3">
        <v>2039</v>
      </c>
      <c r="B801" s="35">
        <v>2344.9349999999995</v>
      </c>
      <c r="C801" s="35">
        <v>16.927020000000002</v>
      </c>
      <c r="D801" s="35">
        <v>1100</v>
      </c>
      <c r="E801" s="35">
        <v>4400</v>
      </c>
      <c r="F801" s="37" t="s">
        <v>165</v>
      </c>
      <c r="G801" s="37" t="s">
        <v>165</v>
      </c>
      <c r="H801" s="86">
        <v>471</v>
      </c>
      <c r="I801" s="86">
        <v>310</v>
      </c>
      <c r="J801" s="35">
        <v>30.8</v>
      </c>
      <c r="K801" s="37" t="s">
        <v>165</v>
      </c>
      <c r="L801" s="36" t="s">
        <v>165</v>
      </c>
      <c r="M801" s="35">
        <v>400.01</v>
      </c>
      <c r="N801" s="37" t="s">
        <v>165</v>
      </c>
      <c r="O801" s="38"/>
    </row>
    <row r="802" spans="1:15" x14ac:dyDescent="0.3">
      <c r="A802" s="3">
        <v>2040</v>
      </c>
      <c r="B802" s="35">
        <v>2464.9949999999999</v>
      </c>
      <c r="C802" s="35">
        <v>16.927020000000002</v>
      </c>
      <c r="D802" s="35">
        <v>1200.01</v>
      </c>
      <c r="E802" s="35">
        <v>4800.04</v>
      </c>
      <c r="F802" s="37" t="s">
        <v>165</v>
      </c>
      <c r="G802" s="37" t="s">
        <v>165</v>
      </c>
      <c r="H802" s="86">
        <v>487</v>
      </c>
      <c r="I802" s="86">
        <v>306</v>
      </c>
      <c r="J802" s="35">
        <v>30.8</v>
      </c>
      <c r="K802" s="37" t="s">
        <v>165</v>
      </c>
      <c r="L802" s="36" t="s">
        <v>165</v>
      </c>
      <c r="M802" s="35">
        <v>400.01</v>
      </c>
      <c r="N802" s="37" t="s">
        <v>165</v>
      </c>
      <c r="O802" s="38"/>
    </row>
    <row r="803" spans="1:15" x14ac:dyDescent="0.3">
      <c r="A803" s="3">
        <v>2041</v>
      </c>
      <c r="B803" s="35">
        <v>2623.6349999999998</v>
      </c>
      <c r="C803" s="35">
        <v>16.927020000000002</v>
      </c>
      <c r="D803" s="35">
        <v>1200.01</v>
      </c>
      <c r="E803" s="35">
        <v>4800.04</v>
      </c>
      <c r="F803" s="37" t="s">
        <v>165</v>
      </c>
      <c r="G803" s="37" t="s">
        <v>165</v>
      </c>
      <c r="H803" s="86">
        <v>503</v>
      </c>
      <c r="I803" s="86">
        <v>314</v>
      </c>
      <c r="J803" s="35">
        <v>30.8</v>
      </c>
      <c r="K803" s="37" t="s">
        <v>165</v>
      </c>
      <c r="L803" s="36" t="s">
        <v>165</v>
      </c>
      <c r="M803" s="35">
        <v>400.01</v>
      </c>
      <c r="N803" s="37" t="s">
        <v>165</v>
      </c>
      <c r="O803" s="38"/>
    </row>
    <row r="804" spans="1:15" x14ac:dyDescent="0.3">
      <c r="A804" s="3">
        <v>2042</v>
      </c>
      <c r="B804" s="35">
        <v>2673.9949999999994</v>
      </c>
      <c r="C804" s="35">
        <v>16.927020000000002</v>
      </c>
      <c r="D804" s="35">
        <v>1200.01</v>
      </c>
      <c r="E804" s="35">
        <v>4800.04</v>
      </c>
      <c r="F804" s="37" t="s">
        <v>165</v>
      </c>
      <c r="G804" s="37" t="s">
        <v>165</v>
      </c>
      <c r="H804" s="86">
        <v>514</v>
      </c>
      <c r="I804" s="86">
        <v>330</v>
      </c>
      <c r="J804" s="35">
        <v>30.8</v>
      </c>
      <c r="K804" s="37" t="s">
        <v>165</v>
      </c>
      <c r="L804" s="36" t="s">
        <v>165</v>
      </c>
      <c r="M804" s="35">
        <v>400.01</v>
      </c>
      <c r="N804" s="37" t="s">
        <v>165</v>
      </c>
      <c r="O804" s="38"/>
    </row>
    <row r="805" spans="1:15" customFormat="1" x14ac:dyDescent="0.3">
      <c r="A805" s="3">
        <v>2043</v>
      </c>
      <c r="B805" s="35">
        <v>2759.1349999999998</v>
      </c>
      <c r="C805" s="35">
        <v>16.927020000000002</v>
      </c>
      <c r="D805" s="35">
        <v>1200.01</v>
      </c>
      <c r="E805" s="35">
        <v>4800.04</v>
      </c>
      <c r="F805" s="37" t="s">
        <v>165</v>
      </c>
      <c r="G805" s="37" t="s">
        <v>165</v>
      </c>
      <c r="H805" s="86">
        <v>523</v>
      </c>
      <c r="I805" s="86">
        <v>336</v>
      </c>
      <c r="J805" s="35">
        <v>30.8</v>
      </c>
      <c r="K805" s="37" t="s">
        <v>165</v>
      </c>
      <c r="L805" s="36" t="s">
        <v>165</v>
      </c>
      <c r="M805" s="35">
        <v>400.01</v>
      </c>
      <c r="N805" s="37" t="s">
        <v>165</v>
      </c>
      <c r="O805" s="38"/>
    </row>
    <row r="806" spans="1:15" x14ac:dyDescent="0.3">
      <c r="H806" s="82" t="s">
        <v>149</v>
      </c>
      <c r="I806" s="82" t="s">
        <v>149</v>
      </c>
    </row>
    <row r="807" spans="1:15" x14ac:dyDescent="0.3">
      <c r="A807" s="3">
        <f>A782+1</f>
        <v>32</v>
      </c>
      <c r="B807" s="47" t="str">
        <f ca="1">OFFSET(Portfolios!$B$7,A807,0)</f>
        <v>Portfolio32</v>
      </c>
      <c r="C807" s="47" t="str">
        <f ca="1">VLOOKUP(B807,Portfolios!$B$8:$D$47,2,FALSE)</f>
        <v>Min Avg LT cost</v>
      </c>
      <c r="H807" s="82" t="s">
        <v>149</v>
      </c>
      <c r="I807" s="82" t="s">
        <v>149</v>
      </c>
    </row>
    <row r="808" spans="1:15" x14ac:dyDescent="0.3">
      <c r="B808" s="3" t="s">
        <v>152</v>
      </c>
      <c r="C808" s="3" t="s">
        <v>152</v>
      </c>
      <c r="D808" s="3" t="s">
        <v>153</v>
      </c>
      <c r="E808" s="3" t="s">
        <v>154</v>
      </c>
      <c r="F808" s="3" t="s">
        <v>153</v>
      </c>
      <c r="G808" s="3" t="s">
        <v>154</v>
      </c>
      <c r="H808" s="82" t="s">
        <v>149</v>
      </c>
      <c r="I808" s="82" t="s">
        <v>149</v>
      </c>
      <c r="J808" s="42" t="s">
        <v>157</v>
      </c>
      <c r="K808" s="11" t="s">
        <v>158</v>
      </c>
      <c r="L808" s="26"/>
    </row>
    <row r="809" spans="1:15" x14ac:dyDescent="0.3">
      <c r="A809" s="3" t="s">
        <v>160</v>
      </c>
      <c r="B809" s="3" t="s">
        <v>161</v>
      </c>
      <c r="C809" s="3" t="s">
        <v>162</v>
      </c>
      <c r="D809" s="3" t="s">
        <v>161</v>
      </c>
      <c r="E809" s="3" t="s">
        <v>161</v>
      </c>
      <c r="F809" s="3" t="s">
        <v>162</v>
      </c>
      <c r="G809" s="3" t="s">
        <v>162</v>
      </c>
      <c r="H809" s="82" t="s">
        <v>155</v>
      </c>
      <c r="I809" s="82" t="s">
        <v>156</v>
      </c>
      <c r="J809" s="3" t="s">
        <v>161</v>
      </c>
      <c r="K809" s="3" t="s">
        <v>162</v>
      </c>
      <c r="L809" s="3" t="s">
        <v>163</v>
      </c>
      <c r="M809" s="3" t="s">
        <v>174</v>
      </c>
      <c r="N809" s="3" t="s">
        <v>164</v>
      </c>
    </row>
    <row r="810" spans="1:15" x14ac:dyDescent="0.3">
      <c r="A810" s="3">
        <v>2023</v>
      </c>
      <c r="B810" s="36" t="s">
        <v>165</v>
      </c>
      <c r="C810" s="36">
        <v>85.489954347818653</v>
      </c>
      <c r="D810" s="37" t="s">
        <v>165</v>
      </c>
      <c r="E810" s="37" t="s">
        <v>165</v>
      </c>
      <c r="F810" s="37" t="s">
        <v>165</v>
      </c>
      <c r="G810" s="37" t="s">
        <v>165</v>
      </c>
      <c r="H810" s="84" t="s">
        <v>165</v>
      </c>
      <c r="I810" s="84" t="s">
        <v>165</v>
      </c>
      <c r="J810" s="37" t="s">
        <v>165</v>
      </c>
      <c r="K810" s="37" t="s">
        <v>165</v>
      </c>
      <c r="L810" s="36" t="s">
        <v>165</v>
      </c>
      <c r="M810" s="36" t="s">
        <v>165</v>
      </c>
      <c r="N810" s="37" t="s">
        <v>165</v>
      </c>
      <c r="O810" s="37"/>
    </row>
    <row r="811" spans="1:15" x14ac:dyDescent="0.3">
      <c r="A811" s="3">
        <v>2024</v>
      </c>
      <c r="B811" s="35">
        <v>138.6</v>
      </c>
      <c r="C811" s="35">
        <v>112.46754069217755</v>
      </c>
      <c r="D811" s="35">
        <v>0</v>
      </c>
      <c r="E811" s="36">
        <v>0</v>
      </c>
      <c r="F811" s="37" t="s">
        <v>165</v>
      </c>
      <c r="G811" s="37" t="s">
        <v>165</v>
      </c>
      <c r="H811" s="85">
        <v>30</v>
      </c>
      <c r="I811" s="85">
        <v>133</v>
      </c>
      <c r="J811" s="35">
        <v>0</v>
      </c>
      <c r="K811" s="37" t="s">
        <v>165</v>
      </c>
      <c r="L811" s="36" t="s">
        <v>165</v>
      </c>
      <c r="M811" s="35">
        <v>0</v>
      </c>
      <c r="N811" s="37" t="s">
        <v>165</v>
      </c>
      <c r="O811" s="38"/>
    </row>
    <row r="812" spans="1:15" x14ac:dyDescent="0.3">
      <c r="A812" s="3">
        <v>2025</v>
      </c>
      <c r="B812" s="35">
        <v>250.21499999999997</v>
      </c>
      <c r="C812" s="35">
        <v>113.20977148356157</v>
      </c>
      <c r="D812" s="35">
        <v>400</v>
      </c>
      <c r="E812" s="36">
        <v>1600</v>
      </c>
      <c r="F812" s="37" t="s">
        <v>165</v>
      </c>
      <c r="G812" s="37" t="s">
        <v>165</v>
      </c>
      <c r="H812" s="85">
        <v>60</v>
      </c>
      <c r="I812" s="85">
        <v>162</v>
      </c>
      <c r="J812" s="35">
        <v>0</v>
      </c>
      <c r="K812" s="37" t="s">
        <v>165</v>
      </c>
      <c r="L812" s="36" t="s">
        <v>165</v>
      </c>
      <c r="M812" s="35">
        <v>0</v>
      </c>
      <c r="N812" s="37" t="s">
        <v>165</v>
      </c>
      <c r="O812" s="38"/>
    </row>
    <row r="813" spans="1:15" x14ac:dyDescent="0.3">
      <c r="A813" s="3">
        <v>2026</v>
      </c>
      <c r="B813" s="35">
        <v>554.19000000000005</v>
      </c>
      <c r="C813" s="35">
        <v>114.47310072614376</v>
      </c>
      <c r="D813" s="35">
        <v>574.1</v>
      </c>
      <c r="E813" s="35">
        <v>2296.4</v>
      </c>
      <c r="F813" s="37" t="s">
        <v>165</v>
      </c>
      <c r="G813" s="37" t="s">
        <v>165</v>
      </c>
      <c r="H813" s="86">
        <v>90</v>
      </c>
      <c r="I813" s="86">
        <v>183</v>
      </c>
      <c r="J813" s="35">
        <v>12.54</v>
      </c>
      <c r="K813" s="37" t="s">
        <v>165</v>
      </c>
      <c r="L813" s="36" t="s">
        <v>165</v>
      </c>
      <c r="M813" s="35">
        <v>0</v>
      </c>
      <c r="N813" s="37" t="s">
        <v>165</v>
      </c>
      <c r="O813" s="38"/>
    </row>
    <row r="814" spans="1:15" x14ac:dyDescent="0.3">
      <c r="A814" s="3">
        <v>2027</v>
      </c>
      <c r="B814" s="35">
        <v>613.82000000000005</v>
      </c>
      <c r="C814" s="35">
        <v>115.73906072251305</v>
      </c>
      <c r="D814" s="35">
        <v>574.1</v>
      </c>
      <c r="E814" s="35">
        <v>2296.4</v>
      </c>
      <c r="F814" s="37" t="s">
        <v>165</v>
      </c>
      <c r="G814" s="37" t="s">
        <v>165</v>
      </c>
      <c r="H814" s="86">
        <v>120</v>
      </c>
      <c r="I814" s="86">
        <v>199</v>
      </c>
      <c r="J814" s="35">
        <v>16.010000000000002</v>
      </c>
      <c r="K814" s="37" t="s">
        <v>165</v>
      </c>
      <c r="L814" s="36" t="s">
        <v>165</v>
      </c>
      <c r="M814" s="35">
        <v>137.16999999999999</v>
      </c>
      <c r="N814" s="37" t="s">
        <v>165</v>
      </c>
      <c r="O814" s="38"/>
    </row>
    <row r="815" spans="1:15" x14ac:dyDescent="0.3">
      <c r="A815" s="3">
        <v>2028</v>
      </c>
      <c r="B815" s="35">
        <v>747.28</v>
      </c>
      <c r="C815" s="35">
        <v>116.88938767031144</v>
      </c>
      <c r="D815" s="35">
        <v>574.1</v>
      </c>
      <c r="E815" s="35">
        <v>2296.4</v>
      </c>
      <c r="F815" s="37" t="s">
        <v>165</v>
      </c>
      <c r="G815" s="37" t="s">
        <v>165</v>
      </c>
      <c r="H815" s="86">
        <v>150</v>
      </c>
      <c r="I815" s="86">
        <v>211</v>
      </c>
      <c r="J815" s="35">
        <v>21.560000000000002</v>
      </c>
      <c r="K815" s="37" t="s">
        <v>165</v>
      </c>
      <c r="L815" s="36" t="s">
        <v>165</v>
      </c>
      <c r="M815" s="35">
        <v>298.64999999999998</v>
      </c>
      <c r="N815" s="37" t="s">
        <v>165</v>
      </c>
      <c r="O815" s="38"/>
    </row>
    <row r="816" spans="1:15" x14ac:dyDescent="0.3">
      <c r="A816" s="3">
        <v>2029</v>
      </c>
      <c r="B816" s="35">
        <v>982.91</v>
      </c>
      <c r="C816" s="35">
        <v>118.27882042730599</v>
      </c>
      <c r="D816" s="35">
        <v>574.1</v>
      </c>
      <c r="E816" s="35">
        <v>2296.4</v>
      </c>
      <c r="F816" s="37" t="s">
        <v>165</v>
      </c>
      <c r="G816" s="37" t="s">
        <v>165</v>
      </c>
      <c r="H816" s="86">
        <v>183</v>
      </c>
      <c r="I816" s="86">
        <v>218</v>
      </c>
      <c r="J816" s="35">
        <v>26.769999999999996</v>
      </c>
      <c r="K816" s="37" t="s">
        <v>165</v>
      </c>
      <c r="L816" s="36" t="s">
        <v>165</v>
      </c>
      <c r="M816" s="35">
        <v>400.01</v>
      </c>
      <c r="N816" s="37" t="s">
        <v>165</v>
      </c>
      <c r="O816" s="38"/>
    </row>
    <row r="817" spans="1:15" x14ac:dyDescent="0.3">
      <c r="A817" s="3">
        <v>2030</v>
      </c>
      <c r="B817" s="35">
        <v>1132.98</v>
      </c>
      <c r="C817" s="35">
        <v>119.55259402516945</v>
      </c>
      <c r="D817" s="35">
        <v>999.99</v>
      </c>
      <c r="E817" s="35">
        <v>3999.96</v>
      </c>
      <c r="F817" s="37" t="s">
        <v>165</v>
      </c>
      <c r="G817" s="37" t="s">
        <v>165</v>
      </c>
      <c r="H817" s="86">
        <v>216</v>
      </c>
      <c r="I817" s="86">
        <v>228</v>
      </c>
      <c r="J817" s="35">
        <v>30.8</v>
      </c>
      <c r="K817" s="37" t="s">
        <v>165</v>
      </c>
      <c r="L817" s="36" t="s">
        <v>165</v>
      </c>
      <c r="M817" s="35">
        <v>400.01</v>
      </c>
      <c r="N817" s="37" t="s">
        <v>165</v>
      </c>
      <c r="O817" s="38"/>
    </row>
    <row r="818" spans="1:15" x14ac:dyDescent="0.3">
      <c r="A818" s="3">
        <v>2031</v>
      </c>
      <c r="B818" s="35">
        <v>1226.2749999999999</v>
      </c>
      <c r="C818" s="35">
        <v>119.0394661550436</v>
      </c>
      <c r="D818" s="35">
        <v>999.99</v>
      </c>
      <c r="E818" s="35">
        <v>3999.96</v>
      </c>
      <c r="F818" s="37" t="s">
        <v>165</v>
      </c>
      <c r="G818" s="37" t="s">
        <v>165</v>
      </c>
      <c r="H818" s="86">
        <v>251</v>
      </c>
      <c r="I818" s="86">
        <v>242</v>
      </c>
      <c r="J818" s="35">
        <v>30.8</v>
      </c>
      <c r="K818" s="37" t="s">
        <v>165</v>
      </c>
      <c r="L818" s="36" t="s">
        <v>165</v>
      </c>
      <c r="M818" s="35">
        <v>400.01</v>
      </c>
      <c r="N818" s="37" t="s">
        <v>165</v>
      </c>
      <c r="O818" s="38"/>
    </row>
    <row r="819" spans="1:15" x14ac:dyDescent="0.3">
      <c r="A819" s="3">
        <v>2032</v>
      </c>
      <c r="B819" s="35">
        <v>1336.8549999999998</v>
      </c>
      <c r="C819" s="35">
        <v>118.41300061010524</v>
      </c>
      <c r="D819" s="35">
        <v>999.99</v>
      </c>
      <c r="E819" s="35">
        <v>3999.96</v>
      </c>
      <c r="F819" s="37" t="s">
        <v>165</v>
      </c>
      <c r="G819" s="37" t="s">
        <v>165</v>
      </c>
      <c r="H819" s="86">
        <v>285</v>
      </c>
      <c r="I819" s="86">
        <v>252</v>
      </c>
      <c r="J819" s="35">
        <v>30.8</v>
      </c>
      <c r="K819" s="37" t="s">
        <v>165</v>
      </c>
      <c r="L819" s="36" t="s">
        <v>165</v>
      </c>
      <c r="M819" s="35">
        <v>400.01</v>
      </c>
      <c r="N819" s="37" t="s">
        <v>165</v>
      </c>
      <c r="O819" s="38"/>
    </row>
    <row r="820" spans="1:15" x14ac:dyDescent="0.3">
      <c r="A820" s="3">
        <v>2033</v>
      </c>
      <c r="B820" s="35">
        <v>1445.2349999999999</v>
      </c>
      <c r="C820" s="35">
        <v>118.02089450464705</v>
      </c>
      <c r="D820" s="35">
        <v>999.99</v>
      </c>
      <c r="E820" s="35">
        <v>3999.96</v>
      </c>
      <c r="F820" s="37" t="s">
        <v>165</v>
      </c>
      <c r="G820" s="37" t="s">
        <v>165</v>
      </c>
      <c r="H820" s="86">
        <v>317</v>
      </c>
      <c r="I820" s="86">
        <v>261</v>
      </c>
      <c r="J820" s="35">
        <v>30.8</v>
      </c>
      <c r="K820" s="37" t="s">
        <v>165</v>
      </c>
      <c r="L820" s="36" t="s">
        <v>165</v>
      </c>
      <c r="M820" s="35">
        <v>400.01</v>
      </c>
      <c r="N820" s="37" t="s">
        <v>165</v>
      </c>
      <c r="O820" s="38"/>
    </row>
    <row r="821" spans="1:15" x14ac:dyDescent="0.3">
      <c r="A821" s="3">
        <v>2034</v>
      </c>
      <c r="B821" s="35">
        <v>1553.4649999999997</v>
      </c>
      <c r="C821" s="35">
        <v>117.51542513212381</v>
      </c>
      <c r="D821" s="35">
        <v>999.99</v>
      </c>
      <c r="E821" s="35">
        <v>3999.96</v>
      </c>
      <c r="F821" s="37" t="s">
        <v>165</v>
      </c>
      <c r="G821" s="37" t="s">
        <v>165</v>
      </c>
      <c r="H821" s="86">
        <v>348</v>
      </c>
      <c r="I821" s="86">
        <v>270</v>
      </c>
      <c r="J821" s="35">
        <v>30.8</v>
      </c>
      <c r="K821" s="37" t="s">
        <v>165</v>
      </c>
      <c r="L821" s="36" t="s">
        <v>165</v>
      </c>
      <c r="M821" s="35">
        <v>400.01</v>
      </c>
      <c r="N821" s="37" t="s">
        <v>165</v>
      </c>
      <c r="O821" s="38"/>
    </row>
    <row r="822" spans="1:15" x14ac:dyDescent="0.3">
      <c r="A822" s="3">
        <v>2035</v>
      </c>
      <c r="B822" s="35">
        <v>1672.8449999999998</v>
      </c>
      <c r="C822" s="35">
        <v>117.01248310646319</v>
      </c>
      <c r="D822" s="35">
        <v>999.99</v>
      </c>
      <c r="E822" s="35">
        <v>3999.96</v>
      </c>
      <c r="F822" s="37" t="s">
        <v>165</v>
      </c>
      <c r="G822" s="37" t="s">
        <v>165</v>
      </c>
      <c r="H822" s="86">
        <v>377</v>
      </c>
      <c r="I822" s="86">
        <v>272</v>
      </c>
      <c r="J822" s="35">
        <v>30.8</v>
      </c>
      <c r="K822" s="37" t="s">
        <v>165</v>
      </c>
      <c r="L822" s="36" t="s">
        <v>165</v>
      </c>
      <c r="M822" s="35">
        <v>400.01</v>
      </c>
      <c r="N822" s="37" t="s">
        <v>165</v>
      </c>
      <c r="O822" s="38"/>
    </row>
    <row r="823" spans="1:15" x14ac:dyDescent="0.3">
      <c r="A823" s="3">
        <v>2036</v>
      </c>
      <c r="B823" s="35">
        <v>1829.9549999999999</v>
      </c>
      <c r="C823" s="35">
        <v>116.39845321543309</v>
      </c>
      <c r="D823" s="35">
        <v>999.99</v>
      </c>
      <c r="E823" s="35">
        <v>3999.96</v>
      </c>
      <c r="F823" s="37" t="s">
        <v>165</v>
      </c>
      <c r="G823" s="37" t="s">
        <v>165</v>
      </c>
      <c r="H823" s="86">
        <v>404</v>
      </c>
      <c r="I823" s="86">
        <v>287</v>
      </c>
      <c r="J823" s="35">
        <v>30.8</v>
      </c>
      <c r="K823" s="37" t="s">
        <v>165</v>
      </c>
      <c r="L823" s="36" t="s">
        <v>165</v>
      </c>
      <c r="M823" s="35">
        <v>400.01</v>
      </c>
      <c r="N823" s="37" t="s">
        <v>165</v>
      </c>
      <c r="O823" s="38"/>
    </row>
    <row r="824" spans="1:15" x14ac:dyDescent="0.3">
      <c r="A824" s="3">
        <v>2037</v>
      </c>
      <c r="B824" s="35">
        <v>2007.0449999999998</v>
      </c>
      <c r="C824" s="35">
        <v>67.74752039704336</v>
      </c>
      <c r="D824" s="35">
        <v>999.99</v>
      </c>
      <c r="E824" s="35">
        <v>3999.96</v>
      </c>
      <c r="F824" s="37" t="s">
        <v>165</v>
      </c>
      <c r="G824" s="37" t="s">
        <v>165</v>
      </c>
      <c r="H824" s="86">
        <v>429</v>
      </c>
      <c r="I824" s="86">
        <v>296</v>
      </c>
      <c r="J824" s="35">
        <v>30.8</v>
      </c>
      <c r="K824" s="37" t="s">
        <v>165</v>
      </c>
      <c r="L824" s="36" t="s">
        <v>165</v>
      </c>
      <c r="M824" s="35">
        <v>400.01</v>
      </c>
      <c r="N824" s="37" t="s">
        <v>165</v>
      </c>
      <c r="O824" s="38"/>
    </row>
    <row r="825" spans="1:15" x14ac:dyDescent="0.3">
      <c r="A825" s="3">
        <v>2038</v>
      </c>
      <c r="B825" s="35">
        <v>2196.375</v>
      </c>
      <c r="C825" s="35">
        <v>41.471463165077267</v>
      </c>
      <c r="D825" s="35">
        <v>999.99</v>
      </c>
      <c r="E825" s="35">
        <v>3999.96</v>
      </c>
      <c r="F825" s="37" t="s">
        <v>165</v>
      </c>
      <c r="G825" s="37" t="s">
        <v>165</v>
      </c>
      <c r="H825" s="86">
        <v>452</v>
      </c>
      <c r="I825" s="86">
        <v>303</v>
      </c>
      <c r="J825" s="35">
        <v>30.8</v>
      </c>
      <c r="K825" s="37" t="s">
        <v>165</v>
      </c>
      <c r="L825" s="36" t="s">
        <v>165</v>
      </c>
      <c r="M825" s="35">
        <v>400.01</v>
      </c>
      <c r="N825" s="37" t="s">
        <v>165</v>
      </c>
      <c r="O825" s="38"/>
    </row>
    <row r="826" spans="1:15" x14ac:dyDescent="0.3">
      <c r="A826" s="3">
        <v>2039</v>
      </c>
      <c r="B826" s="35">
        <v>2344.9349999999995</v>
      </c>
      <c r="C826" s="35">
        <v>16.927020000000002</v>
      </c>
      <c r="D826" s="35">
        <v>1100</v>
      </c>
      <c r="E826" s="35">
        <v>4400</v>
      </c>
      <c r="F826" s="37" t="s">
        <v>165</v>
      </c>
      <c r="G826" s="37" t="s">
        <v>165</v>
      </c>
      <c r="H826" s="86">
        <v>471</v>
      </c>
      <c r="I826" s="86">
        <v>310</v>
      </c>
      <c r="J826" s="35">
        <v>30.8</v>
      </c>
      <c r="K826" s="37" t="s">
        <v>165</v>
      </c>
      <c r="L826" s="36" t="s">
        <v>165</v>
      </c>
      <c r="M826" s="35">
        <v>400.01</v>
      </c>
      <c r="N826" s="37" t="s">
        <v>165</v>
      </c>
      <c r="O826" s="38"/>
    </row>
    <row r="827" spans="1:15" x14ac:dyDescent="0.3">
      <c r="A827" s="3">
        <v>2040</v>
      </c>
      <c r="B827" s="35">
        <v>2464.9949999999999</v>
      </c>
      <c r="C827" s="35">
        <v>16.927020000000002</v>
      </c>
      <c r="D827" s="35">
        <v>1200.01</v>
      </c>
      <c r="E827" s="35">
        <v>4800.04</v>
      </c>
      <c r="F827" s="37" t="s">
        <v>165</v>
      </c>
      <c r="G827" s="37" t="s">
        <v>165</v>
      </c>
      <c r="H827" s="86">
        <v>487</v>
      </c>
      <c r="I827" s="86">
        <v>306</v>
      </c>
      <c r="J827" s="35">
        <v>30.8</v>
      </c>
      <c r="K827" s="37" t="s">
        <v>165</v>
      </c>
      <c r="L827" s="36" t="s">
        <v>165</v>
      </c>
      <c r="M827" s="35">
        <v>400.01</v>
      </c>
      <c r="N827" s="37" t="s">
        <v>165</v>
      </c>
      <c r="O827" s="38"/>
    </row>
    <row r="828" spans="1:15" x14ac:dyDescent="0.3">
      <c r="A828" s="3">
        <v>2041</v>
      </c>
      <c r="B828" s="35">
        <v>2623.6349999999998</v>
      </c>
      <c r="C828" s="35">
        <v>16.927020000000002</v>
      </c>
      <c r="D828" s="35">
        <v>1200.01</v>
      </c>
      <c r="E828" s="35">
        <v>4800.04</v>
      </c>
      <c r="F828" s="37" t="s">
        <v>165</v>
      </c>
      <c r="G828" s="37" t="s">
        <v>165</v>
      </c>
      <c r="H828" s="86">
        <v>503</v>
      </c>
      <c r="I828" s="86">
        <v>314</v>
      </c>
      <c r="J828" s="35">
        <v>30.8</v>
      </c>
      <c r="K828" s="37" t="s">
        <v>165</v>
      </c>
      <c r="L828" s="36" t="s">
        <v>165</v>
      </c>
      <c r="M828" s="35">
        <v>400.01</v>
      </c>
      <c r="N828" s="37" t="s">
        <v>165</v>
      </c>
      <c r="O828" s="38"/>
    </row>
    <row r="829" spans="1:15" x14ac:dyDescent="0.3">
      <c r="A829" s="3">
        <v>2042</v>
      </c>
      <c r="B829" s="35">
        <v>2673.9949999999994</v>
      </c>
      <c r="C829" s="35">
        <v>16.927020000000002</v>
      </c>
      <c r="D829" s="35">
        <v>1200.01</v>
      </c>
      <c r="E829" s="35">
        <v>4800.04</v>
      </c>
      <c r="F829" s="37" t="s">
        <v>165</v>
      </c>
      <c r="G829" s="37" t="s">
        <v>165</v>
      </c>
      <c r="H829" s="86">
        <v>514</v>
      </c>
      <c r="I829" s="86">
        <v>330</v>
      </c>
      <c r="J829" s="35">
        <v>30.8</v>
      </c>
      <c r="K829" s="37" t="s">
        <v>165</v>
      </c>
      <c r="L829" s="36" t="s">
        <v>165</v>
      </c>
      <c r="M829" s="35">
        <v>400.01</v>
      </c>
      <c r="N829" s="37" t="s">
        <v>165</v>
      </c>
      <c r="O829" s="38"/>
    </row>
    <row r="830" spans="1:15" customFormat="1" x14ac:dyDescent="0.3">
      <c r="A830" s="3">
        <v>2043</v>
      </c>
      <c r="B830" s="35">
        <v>2759.1349999999998</v>
      </c>
      <c r="C830" s="35">
        <v>16.927020000000002</v>
      </c>
      <c r="D830" s="35">
        <v>1200.01</v>
      </c>
      <c r="E830" s="35">
        <v>4800.04</v>
      </c>
      <c r="F830" s="37" t="s">
        <v>165</v>
      </c>
      <c r="G830" s="37" t="s">
        <v>165</v>
      </c>
      <c r="H830" s="86">
        <v>523</v>
      </c>
      <c r="I830" s="86">
        <v>336</v>
      </c>
      <c r="J830" s="35">
        <v>30.8</v>
      </c>
      <c r="K830" s="37" t="s">
        <v>165</v>
      </c>
      <c r="L830" s="36" t="s">
        <v>165</v>
      </c>
      <c r="M830" s="35">
        <v>400.01</v>
      </c>
      <c r="N830" s="37" t="s">
        <v>165</v>
      </c>
      <c r="O830" s="38"/>
    </row>
    <row r="831" spans="1:15" x14ac:dyDescent="0.3">
      <c r="H831" s="82" t="s">
        <v>149</v>
      </c>
      <c r="I831" s="82" t="s">
        <v>149</v>
      </c>
    </row>
    <row r="832" spans="1:15" x14ac:dyDescent="0.3">
      <c r="A832" s="3">
        <f>A807+1</f>
        <v>33</v>
      </c>
      <c r="B832" s="47" t="str">
        <f ca="1">OFFSET(Portfolios!$B$7,A832,0)</f>
        <v>Portfolio33</v>
      </c>
      <c r="C832" s="47" t="str">
        <f ca="1">VLOOKUP(B832,Portfolios!$B$8:$D$47,2,FALSE)</f>
        <v>Min Avg ST cost</v>
      </c>
      <c r="H832" s="82" t="s">
        <v>149</v>
      </c>
      <c r="I832" s="82" t="s">
        <v>149</v>
      </c>
    </row>
    <row r="833" spans="1:15" x14ac:dyDescent="0.3">
      <c r="B833" s="3" t="s">
        <v>152</v>
      </c>
      <c r="C833" s="3" t="s">
        <v>152</v>
      </c>
      <c r="D833" s="3" t="s">
        <v>153</v>
      </c>
      <c r="E833" s="3" t="s">
        <v>154</v>
      </c>
      <c r="F833" s="3" t="s">
        <v>153</v>
      </c>
      <c r="G833" s="3" t="s">
        <v>154</v>
      </c>
      <c r="H833" s="82" t="s">
        <v>149</v>
      </c>
      <c r="I833" s="82" t="s">
        <v>149</v>
      </c>
      <c r="J833" s="42" t="s">
        <v>157</v>
      </c>
      <c r="K833" s="11" t="s">
        <v>158</v>
      </c>
      <c r="L833" s="26"/>
    </row>
    <row r="834" spans="1:15" x14ac:dyDescent="0.3">
      <c r="A834" s="3" t="s">
        <v>160</v>
      </c>
      <c r="B834" s="3" t="s">
        <v>161</v>
      </c>
      <c r="C834" s="3" t="s">
        <v>162</v>
      </c>
      <c r="D834" s="3" t="s">
        <v>161</v>
      </c>
      <c r="E834" s="3" t="s">
        <v>161</v>
      </c>
      <c r="F834" s="3" t="s">
        <v>162</v>
      </c>
      <c r="G834" s="3" t="s">
        <v>162</v>
      </c>
      <c r="H834" s="82" t="s">
        <v>155</v>
      </c>
      <c r="I834" s="82" t="s">
        <v>156</v>
      </c>
      <c r="J834" s="3" t="s">
        <v>161</v>
      </c>
      <c r="K834" s="3" t="s">
        <v>162</v>
      </c>
      <c r="L834" s="3" t="s">
        <v>163</v>
      </c>
      <c r="M834" s="3" t="s">
        <v>174</v>
      </c>
      <c r="N834" s="3" t="s">
        <v>164</v>
      </c>
    </row>
    <row r="835" spans="1:15" x14ac:dyDescent="0.3">
      <c r="A835" s="3">
        <v>2023</v>
      </c>
      <c r="B835" s="36" t="s">
        <v>165</v>
      </c>
      <c r="C835" s="36">
        <v>85.489954347818653</v>
      </c>
      <c r="D835" s="37" t="s">
        <v>165</v>
      </c>
      <c r="E835" s="37" t="s">
        <v>165</v>
      </c>
      <c r="F835" s="37" t="s">
        <v>165</v>
      </c>
      <c r="G835" s="37" t="s">
        <v>165</v>
      </c>
      <c r="H835" s="84" t="s">
        <v>165</v>
      </c>
      <c r="I835" s="84" t="s">
        <v>165</v>
      </c>
      <c r="J835" s="37" t="s">
        <v>165</v>
      </c>
      <c r="K835" s="37" t="s">
        <v>165</v>
      </c>
      <c r="L835" s="36" t="s">
        <v>165</v>
      </c>
      <c r="M835" s="36" t="s">
        <v>165</v>
      </c>
      <c r="N835" s="37" t="s">
        <v>165</v>
      </c>
      <c r="O835" s="37"/>
    </row>
    <row r="836" spans="1:15" x14ac:dyDescent="0.3">
      <c r="A836" s="3">
        <v>2024</v>
      </c>
      <c r="B836" s="35">
        <v>138.6</v>
      </c>
      <c r="C836" s="35">
        <v>112.46754069217755</v>
      </c>
      <c r="D836" s="35">
        <v>0</v>
      </c>
      <c r="E836" s="36">
        <v>0</v>
      </c>
      <c r="F836" s="37" t="s">
        <v>165</v>
      </c>
      <c r="G836" s="37" t="s">
        <v>165</v>
      </c>
      <c r="H836" s="85">
        <v>30</v>
      </c>
      <c r="I836" s="85">
        <v>133</v>
      </c>
      <c r="J836" s="35">
        <v>0</v>
      </c>
      <c r="K836" s="37" t="s">
        <v>165</v>
      </c>
      <c r="L836" s="36" t="s">
        <v>165</v>
      </c>
      <c r="M836" s="35">
        <v>0</v>
      </c>
      <c r="N836" s="37" t="s">
        <v>165</v>
      </c>
      <c r="O836" s="38"/>
    </row>
    <row r="837" spans="1:15" x14ac:dyDescent="0.3">
      <c r="A837" s="3">
        <v>2025</v>
      </c>
      <c r="B837" s="35">
        <v>250.21499999999997</v>
      </c>
      <c r="C837" s="35">
        <v>113.20977148356157</v>
      </c>
      <c r="D837" s="35">
        <v>400</v>
      </c>
      <c r="E837" s="36">
        <v>1600</v>
      </c>
      <c r="F837" s="37" t="s">
        <v>165</v>
      </c>
      <c r="G837" s="37" t="s">
        <v>165</v>
      </c>
      <c r="H837" s="85">
        <v>60</v>
      </c>
      <c r="I837" s="85">
        <v>162</v>
      </c>
      <c r="J837" s="35">
        <v>0</v>
      </c>
      <c r="K837" s="37" t="s">
        <v>165</v>
      </c>
      <c r="L837" s="36" t="s">
        <v>165</v>
      </c>
      <c r="M837" s="35">
        <v>0</v>
      </c>
      <c r="N837" s="37" t="s">
        <v>165</v>
      </c>
      <c r="O837" s="38"/>
    </row>
    <row r="838" spans="1:15" x14ac:dyDescent="0.3">
      <c r="A838" s="3">
        <v>2026</v>
      </c>
      <c r="B838" s="35">
        <v>554.16</v>
      </c>
      <c r="C838" s="35">
        <v>114.47310072614376</v>
      </c>
      <c r="D838" s="35">
        <v>574.23</v>
      </c>
      <c r="E838" s="35">
        <v>2296.92</v>
      </c>
      <c r="F838" s="37" t="s">
        <v>165</v>
      </c>
      <c r="G838" s="37" t="s">
        <v>165</v>
      </c>
      <c r="H838" s="86">
        <v>90</v>
      </c>
      <c r="I838" s="86">
        <v>183</v>
      </c>
      <c r="J838" s="35">
        <v>12.54</v>
      </c>
      <c r="K838" s="37" t="s">
        <v>165</v>
      </c>
      <c r="L838" s="36" t="s">
        <v>165</v>
      </c>
      <c r="M838" s="35">
        <v>0</v>
      </c>
      <c r="N838" s="37" t="s">
        <v>165</v>
      </c>
      <c r="O838" s="38"/>
    </row>
    <row r="839" spans="1:15" x14ac:dyDescent="0.3">
      <c r="A839" s="3">
        <v>2027</v>
      </c>
      <c r="B839" s="35">
        <v>613.9</v>
      </c>
      <c r="C839" s="35">
        <v>115.73906072251305</v>
      </c>
      <c r="D839" s="35">
        <v>574.23</v>
      </c>
      <c r="E839" s="35">
        <v>2296.92</v>
      </c>
      <c r="F839" s="37" t="s">
        <v>165</v>
      </c>
      <c r="G839" s="37" t="s">
        <v>165</v>
      </c>
      <c r="H839" s="86">
        <v>120</v>
      </c>
      <c r="I839" s="86">
        <v>199</v>
      </c>
      <c r="J839" s="35">
        <v>16.000000000000004</v>
      </c>
      <c r="K839" s="37" t="s">
        <v>165</v>
      </c>
      <c r="L839" s="36" t="s">
        <v>165</v>
      </c>
      <c r="M839" s="35">
        <v>137.41999999999999</v>
      </c>
      <c r="N839" s="37" t="s">
        <v>165</v>
      </c>
      <c r="O839" s="38"/>
    </row>
    <row r="840" spans="1:15" x14ac:dyDescent="0.3">
      <c r="A840" s="3">
        <v>2028</v>
      </c>
      <c r="B840" s="35">
        <v>739.27</v>
      </c>
      <c r="C840" s="35">
        <v>116.88938767031144</v>
      </c>
      <c r="D840" s="35">
        <v>574.23</v>
      </c>
      <c r="E840" s="35">
        <v>2296.92</v>
      </c>
      <c r="F840" s="37" t="s">
        <v>165</v>
      </c>
      <c r="G840" s="37" t="s">
        <v>165</v>
      </c>
      <c r="H840" s="86">
        <v>150</v>
      </c>
      <c r="I840" s="86">
        <v>211</v>
      </c>
      <c r="J840" s="35">
        <v>21.560000000000002</v>
      </c>
      <c r="K840" s="37" t="s">
        <v>165</v>
      </c>
      <c r="L840" s="36" t="s">
        <v>165</v>
      </c>
      <c r="M840" s="35">
        <v>253</v>
      </c>
      <c r="N840" s="37" t="s">
        <v>165</v>
      </c>
      <c r="O840" s="38"/>
    </row>
    <row r="841" spans="1:15" x14ac:dyDescent="0.3">
      <c r="A841" s="3">
        <v>2029</v>
      </c>
      <c r="B841" s="35">
        <v>983.02</v>
      </c>
      <c r="C841" s="35">
        <v>118.27882042730599</v>
      </c>
      <c r="D841" s="35">
        <v>574.23</v>
      </c>
      <c r="E841" s="35">
        <v>2296.92</v>
      </c>
      <c r="F841" s="37" t="s">
        <v>165</v>
      </c>
      <c r="G841" s="37" t="s">
        <v>165</v>
      </c>
      <c r="H841" s="86">
        <v>183</v>
      </c>
      <c r="I841" s="86">
        <v>218</v>
      </c>
      <c r="J841" s="35">
        <v>26.769999999999996</v>
      </c>
      <c r="K841" s="37" t="s">
        <v>165</v>
      </c>
      <c r="L841" s="36" t="s">
        <v>165</v>
      </c>
      <c r="M841" s="35">
        <v>400.01</v>
      </c>
      <c r="N841" s="37" t="s">
        <v>165</v>
      </c>
      <c r="O841" s="38"/>
    </row>
    <row r="842" spans="1:15" x14ac:dyDescent="0.3">
      <c r="A842" s="3">
        <v>2030</v>
      </c>
      <c r="B842" s="35">
        <v>1135.9100000000001</v>
      </c>
      <c r="C842" s="35">
        <v>119.55259402516945</v>
      </c>
      <c r="D842" s="35">
        <v>1200.01</v>
      </c>
      <c r="E842" s="35">
        <v>4800.04</v>
      </c>
      <c r="F842" s="37" t="s">
        <v>165</v>
      </c>
      <c r="G842" s="37" t="s">
        <v>165</v>
      </c>
      <c r="H842" s="86">
        <v>216</v>
      </c>
      <c r="I842" s="86">
        <v>228</v>
      </c>
      <c r="J842" s="35">
        <v>30.8</v>
      </c>
      <c r="K842" s="37" t="s">
        <v>165</v>
      </c>
      <c r="L842" s="36" t="s">
        <v>165</v>
      </c>
      <c r="M842" s="35">
        <v>400.01</v>
      </c>
      <c r="N842" s="37" t="s">
        <v>165</v>
      </c>
      <c r="O842" s="38"/>
    </row>
    <row r="843" spans="1:15" x14ac:dyDescent="0.3">
      <c r="A843" s="3">
        <v>2031</v>
      </c>
      <c r="B843" s="35">
        <v>1229.1049999999998</v>
      </c>
      <c r="C843" s="35">
        <v>119.0394661550436</v>
      </c>
      <c r="D843" s="35">
        <v>1200.01</v>
      </c>
      <c r="E843" s="35">
        <v>4800.04</v>
      </c>
      <c r="F843" s="37" t="s">
        <v>165</v>
      </c>
      <c r="G843" s="37" t="s">
        <v>165</v>
      </c>
      <c r="H843" s="86">
        <v>251</v>
      </c>
      <c r="I843" s="86">
        <v>242</v>
      </c>
      <c r="J843" s="35">
        <v>30.8</v>
      </c>
      <c r="K843" s="37" t="s">
        <v>165</v>
      </c>
      <c r="L843" s="36" t="s">
        <v>165</v>
      </c>
      <c r="M843" s="35">
        <v>400.01</v>
      </c>
      <c r="N843" s="37" t="s">
        <v>165</v>
      </c>
      <c r="O843" s="38"/>
    </row>
    <row r="844" spans="1:15" x14ac:dyDescent="0.3">
      <c r="A844" s="3">
        <v>2032</v>
      </c>
      <c r="B844" s="35">
        <v>1418.125</v>
      </c>
      <c r="C844" s="35">
        <v>118.41300061010524</v>
      </c>
      <c r="D844" s="35">
        <v>1200.01</v>
      </c>
      <c r="E844" s="35">
        <v>4800.04</v>
      </c>
      <c r="F844" s="37" t="s">
        <v>165</v>
      </c>
      <c r="G844" s="37" t="s">
        <v>165</v>
      </c>
      <c r="H844" s="86">
        <v>285</v>
      </c>
      <c r="I844" s="86">
        <v>252</v>
      </c>
      <c r="J844" s="35">
        <v>30.8</v>
      </c>
      <c r="K844" s="37" t="s">
        <v>165</v>
      </c>
      <c r="L844" s="36" t="s">
        <v>165</v>
      </c>
      <c r="M844" s="35">
        <v>400.01</v>
      </c>
      <c r="N844" s="37" t="s">
        <v>165</v>
      </c>
      <c r="O844" s="38"/>
    </row>
    <row r="845" spans="1:15" x14ac:dyDescent="0.3">
      <c r="A845" s="3">
        <v>2033</v>
      </c>
      <c r="B845" s="35">
        <v>1448.1549999999997</v>
      </c>
      <c r="C845" s="35">
        <v>118.02089450464705</v>
      </c>
      <c r="D845" s="35">
        <v>1200.01</v>
      </c>
      <c r="E845" s="35">
        <v>4800.04</v>
      </c>
      <c r="F845" s="37" t="s">
        <v>165</v>
      </c>
      <c r="G845" s="37" t="s">
        <v>165</v>
      </c>
      <c r="H845" s="86">
        <v>317</v>
      </c>
      <c r="I845" s="86">
        <v>261</v>
      </c>
      <c r="J845" s="35">
        <v>30.8</v>
      </c>
      <c r="K845" s="37" t="s">
        <v>165</v>
      </c>
      <c r="L845" s="36" t="s">
        <v>165</v>
      </c>
      <c r="M845" s="35">
        <v>400.01</v>
      </c>
      <c r="N845" s="37" t="s">
        <v>165</v>
      </c>
      <c r="O845" s="38"/>
    </row>
    <row r="846" spans="1:15" x14ac:dyDescent="0.3">
      <c r="A846" s="3">
        <v>2034</v>
      </c>
      <c r="B846" s="35">
        <v>1638.1049999999998</v>
      </c>
      <c r="C846" s="35">
        <v>117.51542513212381</v>
      </c>
      <c r="D846" s="35">
        <v>1200.01</v>
      </c>
      <c r="E846" s="35">
        <v>4800.04</v>
      </c>
      <c r="F846" s="37" t="s">
        <v>165</v>
      </c>
      <c r="G846" s="37" t="s">
        <v>165</v>
      </c>
      <c r="H846" s="86">
        <v>348</v>
      </c>
      <c r="I846" s="86">
        <v>270</v>
      </c>
      <c r="J846" s="35">
        <v>30.8</v>
      </c>
      <c r="K846" s="37" t="s">
        <v>165</v>
      </c>
      <c r="L846" s="36" t="s">
        <v>165</v>
      </c>
      <c r="M846" s="35">
        <v>400.01</v>
      </c>
      <c r="N846" s="37" t="s">
        <v>165</v>
      </c>
      <c r="O846" s="38"/>
    </row>
    <row r="847" spans="1:15" x14ac:dyDescent="0.3">
      <c r="A847" s="3">
        <v>2035</v>
      </c>
      <c r="B847" s="35">
        <v>1678.1549999999997</v>
      </c>
      <c r="C847" s="35">
        <v>117.01248310646319</v>
      </c>
      <c r="D847" s="35">
        <v>1200.01</v>
      </c>
      <c r="E847" s="35">
        <v>4800.04</v>
      </c>
      <c r="F847" s="37" t="s">
        <v>165</v>
      </c>
      <c r="G847" s="37" t="s">
        <v>165</v>
      </c>
      <c r="H847" s="86">
        <v>377</v>
      </c>
      <c r="I847" s="86">
        <v>272</v>
      </c>
      <c r="J847" s="35">
        <v>30.8</v>
      </c>
      <c r="K847" s="37" t="s">
        <v>165</v>
      </c>
      <c r="L847" s="36" t="s">
        <v>165</v>
      </c>
      <c r="M847" s="35">
        <v>400.01</v>
      </c>
      <c r="N847" s="37" t="s">
        <v>165</v>
      </c>
      <c r="O847" s="38"/>
    </row>
    <row r="848" spans="1:15" x14ac:dyDescent="0.3">
      <c r="A848" s="3">
        <v>2036</v>
      </c>
      <c r="B848" s="35">
        <v>1832.895</v>
      </c>
      <c r="C848" s="35">
        <v>116.39845321543309</v>
      </c>
      <c r="D848" s="35">
        <v>1200.01</v>
      </c>
      <c r="E848" s="35">
        <v>4800.04</v>
      </c>
      <c r="F848" s="37" t="s">
        <v>165</v>
      </c>
      <c r="G848" s="37" t="s">
        <v>165</v>
      </c>
      <c r="H848" s="86">
        <v>404</v>
      </c>
      <c r="I848" s="86">
        <v>287</v>
      </c>
      <c r="J848" s="35">
        <v>30.8</v>
      </c>
      <c r="K848" s="37" t="s">
        <v>165</v>
      </c>
      <c r="L848" s="36" t="s">
        <v>165</v>
      </c>
      <c r="M848" s="35">
        <v>400.01</v>
      </c>
      <c r="N848" s="37" t="s">
        <v>165</v>
      </c>
      <c r="O848" s="38"/>
    </row>
    <row r="849" spans="1:15" x14ac:dyDescent="0.3">
      <c r="A849" s="3">
        <v>2037</v>
      </c>
      <c r="B849" s="35">
        <v>2023.8049999999998</v>
      </c>
      <c r="C849" s="35">
        <v>67.74752039704336</v>
      </c>
      <c r="D849" s="35">
        <v>1200.01</v>
      </c>
      <c r="E849" s="35">
        <v>4800.04</v>
      </c>
      <c r="F849" s="37" t="s">
        <v>165</v>
      </c>
      <c r="G849" s="37" t="s">
        <v>165</v>
      </c>
      <c r="H849" s="86">
        <v>429</v>
      </c>
      <c r="I849" s="86">
        <v>296</v>
      </c>
      <c r="J849" s="35">
        <v>30.8</v>
      </c>
      <c r="K849" s="37" t="s">
        <v>165</v>
      </c>
      <c r="L849" s="36" t="s">
        <v>165</v>
      </c>
      <c r="M849" s="35">
        <v>400.01</v>
      </c>
      <c r="N849" s="37" t="s">
        <v>165</v>
      </c>
      <c r="O849" s="38"/>
    </row>
    <row r="850" spans="1:15" x14ac:dyDescent="0.3">
      <c r="A850" s="3">
        <v>2038</v>
      </c>
      <c r="B850" s="35">
        <v>2199.5349999999999</v>
      </c>
      <c r="C850" s="35">
        <v>41.471463165077267</v>
      </c>
      <c r="D850" s="35">
        <v>1200.01</v>
      </c>
      <c r="E850" s="35">
        <v>4800.04</v>
      </c>
      <c r="F850" s="37" t="s">
        <v>165</v>
      </c>
      <c r="G850" s="37" t="s">
        <v>165</v>
      </c>
      <c r="H850" s="86">
        <v>452</v>
      </c>
      <c r="I850" s="86">
        <v>303</v>
      </c>
      <c r="J850" s="35">
        <v>30.8</v>
      </c>
      <c r="K850" s="37" t="s">
        <v>165</v>
      </c>
      <c r="L850" s="36" t="s">
        <v>165</v>
      </c>
      <c r="M850" s="35">
        <v>400.01</v>
      </c>
      <c r="N850" s="37" t="s">
        <v>165</v>
      </c>
      <c r="O850" s="38"/>
    </row>
    <row r="851" spans="1:15" x14ac:dyDescent="0.3">
      <c r="A851" s="3">
        <v>2039</v>
      </c>
      <c r="B851" s="35">
        <v>2389.5649999999996</v>
      </c>
      <c r="C851" s="35">
        <v>16.927020000000002</v>
      </c>
      <c r="D851" s="35">
        <v>1200.01</v>
      </c>
      <c r="E851" s="35">
        <v>4800.04</v>
      </c>
      <c r="F851" s="37" t="s">
        <v>165</v>
      </c>
      <c r="G851" s="37" t="s">
        <v>165</v>
      </c>
      <c r="H851" s="86">
        <v>471</v>
      </c>
      <c r="I851" s="86">
        <v>310</v>
      </c>
      <c r="J851" s="35">
        <v>30.8</v>
      </c>
      <c r="K851" s="37" t="s">
        <v>165</v>
      </c>
      <c r="L851" s="36" t="s">
        <v>165</v>
      </c>
      <c r="M851" s="35">
        <v>400.01</v>
      </c>
      <c r="N851" s="37" t="s">
        <v>165</v>
      </c>
      <c r="O851" s="38"/>
    </row>
    <row r="852" spans="1:15" x14ac:dyDescent="0.3">
      <c r="A852" s="3">
        <v>2040</v>
      </c>
      <c r="B852" s="35">
        <v>2565.3150000000001</v>
      </c>
      <c r="C852" s="35">
        <v>16.927020000000002</v>
      </c>
      <c r="D852" s="35">
        <v>1200.01</v>
      </c>
      <c r="E852" s="35">
        <v>4800.04</v>
      </c>
      <c r="F852" s="37" t="s">
        <v>165</v>
      </c>
      <c r="G852" s="37" t="s">
        <v>165</v>
      </c>
      <c r="H852" s="86">
        <v>487</v>
      </c>
      <c r="I852" s="86">
        <v>306</v>
      </c>
      <c r="J852" s="35">
        <v>30.8</v>
      </c>
      <c r="K852" s="37" t="s">
        <v>165</v>
      </c>
      <c r="L852" s="36" t="s">
        <v>165</v>
      </c>
      <c r="M852" s="35">
        <v>400.01</v>
      </c>
      <c r="N852" s="37" t="s">
        <v>165</v>
      </c>
      <c r="O852" s="38"/>
    </row>
    <row r="853" spans="1:15" x14ac:dyDescent="0.3">
      <c r="A853" s="3">
        <v>2041</v>
      </c>
      <c r="B853" s="35">
        <v>2623.9549999999999</v>
      </c>
      <c r="C853" s="35">
        <v>16.927020000000002</v>
      </c>
      <c r="D853" s="35">
        <v>1200.01</v>
      </c>
      <c r="E853" s="35">
        <v>4800.04</v>
      </c>
      <c r="F853" s="37" t="s">
        <v>165</v>
      </c>
      <c r="G853" s="37" t="s">
        <v>165</v>
      </c>
      <c r="H853" s="86">
        <v>503</v>
      </c>
      <c r="I853" s="86">
        <v>314</v>
      </c>
      <c r="J853" s="35">
        <v>30.8</v>
      </c>
      <c r="K853" s="37" t="s">
        <v>165</v>
      </c>
      <c r="L853" s="36" t="s">
        <v>165</v>
      </c>
      <c r="M853" s="35">
        <v>400.01</v>
      </c>
      <c r="N853" s="37" t="s">
        <v>165</v>
      </c>
      <c r="O853" s="38"/>
    </row>
    <row r="854" spans="1:15" x14ac:dyDescent="0.3">
      <c r="A854" s="3">
        <v>2042</v>
      </c>
      <c r="B854" s="35">
        <v>2759.4850000000001</v>
      </c>
      <c r="C854" s="35">
        <v>16.927020000000002</v>
      </c>
      <c r="D854" s="35">
        <v>1200.01</v>
      </c>
      <c r="E854" s="35">
        <v>4800.04</v>
      </c>
      <c r="F854" s="37" t="s">
        <v>165</v>
      </c>
      <c r="G854" s="37" t="s">
        <v>165</v>
      </c>
      <c r="H854" s="86">
        <v>514</v>
      </c>
      <c r="I854" s="86">
        <v>330</v>
      </c>
      <c r="J854" s="35">
        <v>30.8</v>
      </c>
      <c r="K854" s="37" t="s">
        <v>165</v>
      </c>
      <c r="L854" s="36" t="s">
        <v>165</v>
      </c>
      <c r="M854" s="35">
        <v>400.01</v>
      </c>
      <c r="N854" s="37" t="s">
        <v>165</v>
      </c>
      <c r="O854" s="38"/>
    </row>
    <row r="855" spans="1:15" customFormat="1" x14ac:dyDescent="0.3">
      <c r="A855" s="3">
        <v>2043</v>
      </c>
      <c r="B855" s="35">
        <v>2759.4650000000001</v>
      </c>
      <c r="C855" s="35">
        <v>16.927020000000002</v>
      </c>
      <c r="D855" s="35">
        <v>1200.01</v>
      </c>
      <c r="E855" s="35">
        <v>4800.04</v>
      </c>
      <c r="F855" s="37" t="s">
        <v>165</v>
      </c>
      <c r="G855" s="37" t="s">
        <v>165</v>
      </c>
      <c r="H855" s="86">
        <v>523</v>
      </c>
      <c r="I855" s="86">
        <v>336</v>
      </c>
      <c r="J855" s="35">
        <v>30.8</v>
      </c>
      <c r="K855" s="37" t="s">
        <v>165</v>
      </c>
      <c r="L855" s="36" t="s">
        <v>165</v>
      </c>
      <c r="M855" s="35">
        <v>400.01</v>
      </c>
      <c r="N855" s="37" t="s">
        <v>165</v>
      </c>
      <c r="O855" s="38"/>
    </row>
    <row r="856" spans="1:15" x14ac:dyDescent="0.3">
      <c r="H856" s="82" t="s">
        <v>149</v>
      </c>
      <c r="I856" s="82" t="s">
        <v>149</v>
      </c>
    </row>
    <row r="857" spans="1:15" x14ac:dyDescent="0.3">
      <c r="A857" s="3">
        <f>A832+1</f>
        <v>34</v>
      </c>
      <c r="B857" s="47" t="str">
        <f ca="1">OFFSET(Portfolios!$B$7,A857,0)</f>
        <v>Portfolio34</v>
      </c>
      <c r="C857" s="47" t="str">
        <f ca="1">VLOOKUP(B857,Portfolios!$B$8:$D$47,2,FALSE)</f>
        <v>Min Ref ST cost</v>
      </c>
      <c r="H857" s="82" t="s">
        <v>149</v>
      </c>
      <c r="I857" s="82" t="s">
        <v>149</v>
      </c>
    </row>
    <row r="858" spans="1:15" x14ac:dyDescent="0.3">
      <c r="B858" s="3" t="s">
        <v>152</v>
      </c>
      <c r="C858" s="3" t="s">
        <v>152</v>
      </c>
      <c r="D858" s="3" t="s">
        <v>153</v>
      </c>
      <c r="E858" s="3" t="s">
        <v>154</v>
      </c>
      <c r="F858" s="3" t="s">
        <v>153</v>
      </c>
      <c r="G858" s="3" t="s">
        <v>154</v>
      </c>
      <c r="H858" s="82" t="s">
        <v>149</v>
      </c>
      <c r="I858" s="82" t="s">
        <v>149</v>
      </c>
      <c r="J858" s="42" t="s">
        <v>157</v>
      </c>
      <c r="K858" s="11" t="s">
        <v>158</v>
      </c>
      <c r="L858" s="26"/>
    </row>
    <row r="859" spans="1:15" x14ac:dyDescent="0.3">
      <c r="A859" s="3" t="s">
        <v>160</v>
      </c>
      <c r="B859" s="3" t="s">
        <v>161</v>
      </c>
      <c r="C859" s="3" t="s">
        <v>162</v>
      </c>
      <c r="D859" s="3" t="s">
        <v>161</v>
      </c>
      <c r="E859" s="3" t="s">
        <v>161</v>
      </c>
      <c r="F859" s="3" t="s">
        <v>162</v>
      </c>
      <c r="G859" s="3" t="s">
        <v>162</v>
      </c>
      <c r="H859" s="82" t="s">
        <v>155</v>
      </c>
      <c r="I859" s="82" t="s">
        <v>156</v>
      </c>
      <c r="J859" s="3" t="s">
        <v>161</v>
      </c>
      <c r="K859" s="3" t="s">
        <v>162</v>
      </c>
      <c r="L859" s="3" t="s">
        <v>163</v>
      </c>
      <c r="M859" s="3" t="s">
        <v>174</v>
      </c>
      <c r="N859" s="3" t="s">
        <v>164</v>
      </c>
    </row>
    <row r="860" spans="1:15" x14ac:dyDescent="0.3">
      <c r="A860" s="3">
        <v>2023</v>
      </c>
      <c r="B860" s="36" t="s">
        <v>165</v>
      </c>
      <c r="C860" s="36">
        <v>85.489954347818653</v>
      </c>
      <c r="D860" s="37" t="s">
        <v>165</v>
      </c>
      <c r="E860" s="37" t="s">
        <v>165</v>
      </c>
      <c r="F860" s="37" t="s">
        <v>165</v>
      </c>
      <c r="G860" s="37" t="s">
        <v>165</v>
      </c>
      <c r="H860" s="84" t="s">
        <v>165</v>
      </c>
      <c r="I860" s="84" t="s">
        <v>165</v>
      </c>
      <c r="J860" s="37" t="s">
        <v>165</v>
      </c>
      <c r="K860" s="37" t="s">
        <v>165</v>
      </c>
      <c r="L860" s="36" t="s">
        <v>165</v>
      </c>
      <c r="M860" s="36" t="s">
        <v>165</v>
      </c>
      <c r="N860" s="37" t="s">
        <v>165</v>
      </c>
      <c r="O860" s="37"/>
    </row>
    <row r="861" spans="1:15" x14ac:dyDescent="0.3">
      <c r="A861" s="3">
        <v>2024</v>
      </c>
      <c r="B861" s="35">
        <v>138.6</v>
      </c>
      <c r="C861" s="35">
        <v>112.46754069217755</v>
      </c>
      <c r="D861" s="35">
        <v>0</v>
      </c>
      <c r="E861" s="36">
        <v>0</v>
      </c>
      <c r="F861" s="37" t="s">
        <v>165</v>
      </c>
      <c r="G861" s="37" t="s">
        <v>165</v>
      </c>
      <c r="H861" s="85">
        <v>30</v>
      </c>
      <c r="I861" s="85">
        <v>133</v>
      </c>
      <c r="J861" s="35">
        <v>0</v>
      </c>
      <c r="K861" s="37" t="s">
        <v>165</v>
      </c>
      <c r="L861" s="36" t="s">
        <v>165</v>
      </c>
      <c r="M861" s="35">
        <v>0</v>
      </c>
      <c r="N861" s="37" t="s">
        <v>165</v>
      </c>
      <c r="O861" s="38"/>
    </row>
    <row r="862" spans="1:15" x14ac:dyDescent="0.3">
      <c r="A862" s="3">
        <v>2025</v>
      </c>
      <c r="B862" s="35">
        <v>250.21499999999997</v>
      </c>
      <c r="C862" s="35">
        <v>113.20977148356157</v>
      </c>
      <c r="D862" s="35">
        <v>400</v>
      </c>
      <c r="E862" s="36">
        <v>1600</v>
      </c>
      <c r="F862" s="37" t="s">
        <v>165</v>
      </c>
      <c r="G862" s="37" t="s">
        <v>165</v>
      </c>
      <c r="H862" s="85">
        <v>60</v>
      </c>
      <c r="I862" s="85">
        <v>162</v>
      </c>
      <c r="J862" s="35">
        <v>0</v>
      </c>
      <c r="K862" s="37" t="s">
        <v>165</v>
      </c>
      <c r="L862" s="36" t="s">
        <v>165</v>
      </c>
      <c r="M862" s="35">
        <v>0</v>
      </c>
      <c r="N862" s="37" t="s">
        <v>165</v>
      </c>
      <c r="O862" s="38"/>
    </row>
    <row r="863" spans="1:15" x14ac:dyDescent="0.3">
      <c r="A863" s="3">
        <v>2026</v>
      </c>
      <c r="B863" s="35">
        <v>554.16</v>
      </c>
      <c r="C863" s="35">
        <v>114.47310072614376</v>
      </c>
      <c r="D863" s="35">
        <v>574.23</v>
      </c>
      <c r="E863" s="35">
        <v>2296.92</v>
      </c>
      <c r="F863" s="37" t="s">
        <v>165</v>
      </c>
      <c r="G863" s="37" t="s">
        <v>165</v>
      </c>
      <c r="H863" s="86">
        <v>90</v>
      </c>
      <c r="I863" s="86">
        <v>183</v>
      </c>
      <c r="J863" s="35">
        <v>12.54</v>
      </c>
      <c r="K863" s="37" t="s">
        <v>165</v>
      </c>
      <c r="L863" s="36" t="s">
        <v>165</v>
      </c>
      <c r="M863" s="35">
        <v>0</v>
      </c>
      <c r="N863" s="37" t="s">
        <v>165</v>
      </c>
      <c r="O863" s="38"/>
    </row>
    <row r="864" spans="1:15" x14ac:dyDescent="0.3">
      <c r="A864" s="3">
        <v>2027</v>
      </c>
      <c r="B864" s="35">
        <v>613.9</v>
      </c>
      <c r="C864" s="35">
        <v>115.73906072251305</v>
      </c>
      <c r="D864" s="35">
        <v>574.23</v>
      </c>
      <c r="E864" s="35">
        <v>2296.92</v>
      </c>
      <c r="F864" s="37" t="s">
        <v>165</v>
      </c>
      <c r="G864" s="37" t="s">
        <v>165</v>
      </c>
      <c r="H864" s="86">
        <v>120</v>
      </c>
      <c r="I864" s="86">
        <v>199</v>
      </c>
      <c r="J864" s="35">
        <v>16.000000000000004</v>
      </c>
      <c r="K864" s="37" t="s">
        <v>165</v>
      </c>
      <c r="L864" s="36" t="s">
        <v>165</v>
      </c>
      <c r="M864" s="35">
        <v>137.41999999999999</v>
      </c>
      <c r="N864" s="37" t="s">
        <v>165</v>
      </c>
      <c r="O864" s="38"/>
    </row>
    <row r="865" spans="1:15" x14ac:dyDescent="0.3">
      <c r="A865" s="3">
        <v>2028</v>
      </c>
      <c r="B865" s="35">
        <v>735.32</v>
      </c>
      <c r="C865" s="35">
        <v>116.88938767031144</v>
      </c>
      <c r="D865" s="35">
        <v>574.23</v>
      </c>
      <c r="E865" s="35">
        <v>2296.92</v>
      </c>
      <c r="F865" s="37" t="s">
        <v>165</v>
      </c>
      <c r="G865" s="37" t="s">
        <v>165</v>
      </c>
      <c r="H865" s="86">
        <v>150</v>
      </c>
      <c r="I865" s="86">
        <v>211</v>
      </c>
      <c r="J865" s="35">
        <v>21.560000000000002</v>
      </c>
      <c r="K865" s="37" t="s">
        <v>165</v>
      </c>
      <c r="L865" s="36" t="s">
        <v>165</v>
      </c>
      <c r="M865" s="35">
        <v>257.2</v>
      </c>
      <c r="N865" s="37" t="s">
        <v>165</v>
      </c>
      <c r="O865" s="38"/>
    </row>
    <row r="866" spans="1:15" x14ac:dyDescent="0.3">
      <c r="A866" s="3">
        <v>2029</v>
      </c>
      <c r="B866" s="35">
        <v>983.02</v>
      </c>
      <c r="C866" s="35">
        <v>118.27882042730599</v>
      </c>
      <c r="D866" s="35">
        <v>574.23</v>
      </c>
      <c r="E866" s="35">
        <v>2296.92</v>
      </c>
      <c r="F866" s="37" t="s">
        <v>165</v>
      </c>
      <c r="G866" s="37" t="s">
        <v>165</v>
      </c>
      <c r="H866" s="86">
        <v>183</v>
      </c>
      <c r="I866" s="86">
        <v>218</v>
      </c>
      <c r="J866" s="35">
        <v>26.769999999999996</v>
      </c>
      <c r="K866" s="37" t="s">
        <v>165</v>
      </c>
      <c r="L866" s="36" t="s">
        <v>165</v>
      </c>
      <c r="M866" s="35">
        <v>400.01</v>
      </c>
      <c r="N866" s="37" t="s">
        <v>165</v>
      </c>
      <c r="O866" s="38"/>
    </row>
    <row r="867" spans="1:15" x14ac:dyDescent="0.3">
      <c r="A867" s="3">
        <v>2030</v>
      </c>
      <c r="B867" s="35">
        <v>1135.9100000000001</v>
      </c>
      <c r="C867" s="35">
        <v>119.55259402516945</v>
      </c>
      <c r="D867" s="35">
        <v>1200.01</v>
      </c>
      <c r="E867" s="35">
        <v>4800.04</v>
      </c>
      <c r="F867" s="37" t="s">
        <v>165</v>
      </c>
      <c r="G867" s="37" t="s">
        <v>165</v>
      </c>
      <c r="H867" s="86">
        <v>216</v>
      </c>
      <c r="I867" s="86">
        <v>228</v>
      </c>
      <c r="J867" s="35">
        <v>30.8</v>
      </c>
      <c r="K867" s="37" t="s">
        <v>165</v>
      </c>
      <c r="L867" s="36" t="s">
        <v>165</v>
      </c>
      <c r="M867" s="35">
        <v>400.01</v>
      </c>
      <c r="N867" s="37" t="s">
        <v>165</v>
      </c>
      <c r="O867" s="38"/>
    </row>
    <row r="868" spans="1:15" x14ac:dyDescent="0.3">
      <c r="A868" s="3">
        <v>2031</v>
      </c>
      <c r="B868" s="35">
        <v>1229.1449999999998</v>
      </c>
      <c r="C868" s="35">
        <v>119.0394661550436</v>
      </c>
      <c r="D868" s="35">
        <v>1200.01</v>
      </c>
      <c r="E868" s="35">
        <v>4800.04</v>
      </c>
      <c r="F868" s="37" t="s">
        <v>165</v>
      </c>
      <c r="G868" s="37" t="s">
        <v>165</v>
      </c>
      <c r="H868" s="86">
        <v>251</v>
      </c>
      <c r="I868" s="86">
        <v>242</v>
      </c>
      <c r="J868" s="35">
        <v>30.8</v>
      </c>
      <c r="K868" s="37" t="s">
        <v>165</v>
      </c>
      <c r="L868" s="36" t="s">
        <v>165</v>
      </c>
      <c r="M868" s="35">
        <v>400.01</v>
      </c>
      <c r="N868" s="37" t="s">
        <v>165</v>
      </c>
      <c r="O868" s="38"/>
    </row>
    <row r="869" spans="1:15" x14ac:dyDescent="0.3">
      <c r="A869" s="3">
        <v>2032</v>
      </c>
      <c r="B869" s="35">
        <v>1339.885</v>
      </c>
      <c r="C869" s="35">
        <v>118.41300061010524</v>
      </c>
      <c r="D869" s="35">
        <v>1200.01</v>
      </c>
      <c r="E869" s="35">
        <v>4800.04</v>
      </c>
      <c r="F869" s="37" t="s">
        <v>165</v>
      </c>
      <c r="G869" s="37" t="s">
        <v>165</v>
      </c>
      <c r="H869" s="86">
        <v>285</v>
      </c>
      <c r="I869" s="86">
        <v>252</v>
      </c>
      <c r="J869" s="35">
        <v>30.8</v>
      </c>
      <c r="K869" s="37" t="s">
        <v>165</v>
      </c>
      <c r="L869" s="36" t="s">
        <v>165</v>
      </c>
      <c r="M869" s="35">
        <v>400.01</v>
      </c>
      <c r="N869" s="37" t="s">
        <v>165</v>
      </c>
      <c r="O869" s="38"/>
    </row>
    <row r="870" spans="1:15" x14ac:dyDescent="0.3">
      <c r="A870" s="3">
        <v>2033</v>
      </c>
      <c r="B870" s="35">
        <v>1448.1649999999997</v>
      </c>
      <c r="C870" s="35">
        <v>118.02089450464705</v>
      </c>
      <c r="D870" s="35">
        <v>1200.01</v>
      </c>
      <c r="E870" s="35">
        <v>4800.04</v>
      </c>
      <c r="F870" s="37" t="s">
        <v>165</v>
      </c>
      <c r="G870" s="37" t="s">
        <v>165</v>
      </c>
      <c r="H870" s="86">
        <v>317</v>
      </c>
      <c r="I870" s="86">
        <v>261</v>
      </c>
      <c r="J870" s="35">
        <v>30.8</v>
      </c>
      <c r="K870" s="37" t="s">
        <v>165</v>
      </c>
      <c r="L870" s="36" t="s">
        <v>165</v>
      </c>
      <c r="M870" s="35">
        <v>400.01</v>
      </c>
      <c r="N870" s="37" t="s">
        <v>165</v>
      </c>
      <c r="O870" s="38"/>
    </row>
    <row r="871" spans="1:15" x14ac:dyDescent="0.3">
      <c r="A871" s="3">
        <v>2034</v>
      </c>
      <c r="B871" s="35">
        <v>1638.1249999999998</v>
      </c>
      <c r="C871" s="35">
        <v>117.51542513212381</v>
      </c>
      <c r="D871" s="35">
        <v>1200.01</v>
      </c>
      <c r="E871" s="35">
        <v>4800.04</v>
      </c>
      <c r="F871" s="37" t="s">
        <v>165</v>
      </c>
      <c r="G871" s="37" t="s">
        <v>165</v>
      </c>
      <c r="H871" s="86">
        <v>348</v>
      </c>
      <c r="I871" s="86">
        <v>270</v>
      </c>
      <c r="J871" s="35">
        <v>30.8</v>
      </c>
      <c r="K871" s="37" t="s">
        <v>165</v>
      </c>
      <c r="L871" s="36" t="s">
        <v>165</v>
      </c>
      <c r="M871" s="35">
        <v>400.01</v>
      </c>
      <c r="N871" s="37" t="s">
        <v>165</v>
      </c>
      <c r="O871" s="38"/>
    </row>
    <row r="872" spans="1:15" x14ac:dyDescent="0.3">
      <c r="A872" s="3">
        <v>2035</v>
      </c>
      <c r="B872" s="35">
        <v>1675.7049999999997</v>
      </c>
      <c r="C872" s="35">
        <v>117.01248310646319</v>
      </c>
      <c r="D872" s="35">
        <v>1200.01</v>
      </c>
      <c r="E872" s="35">
        <v>4800.04</v>
      </c>
      <c r="F872" s="37" t="s">
        <v>165</v>
      </c>
      <c r="G872" s="37" t="s">
        <v>165</v>
      </c>
      <c r="H872" s="86">
        <v>377</v>
      </c>
      <c r="I872" s="86">
        <v>272</v>
      </c>
      <c r="J872" s="35">
        <v>30.8</v>
      </c>
      <c r="K872" s="37" t="s">
        <v>165</v>
      </c>
      <c r="L872" s="36" t="s">
        <v>165</v>
      </c>
      <c r="M872" s="35">
        <v>400.01</v>
      </c>
      <c r="N872" s="37" t="s">
        <v>165</v>
      </c>
      <c r="O872" s="38"/>
    </row>
    <row r="873" spans="1:15" x14ac:dyDescent="0.3">
      <c r="A873" s="3">
        <v>2036</v>
      </c>
      <c r="B873" s="35">
        <v>1832.845</v>
      </c>
      <c r="C873" s="35">
        <v>116.39845321543309</v>
      </c>
      <c r="D873" s="35">
        <v>1200.01</v>
      </c>
      <c r="E873" s="35">
        <v>4800.04</v>
      </c>
      <c r="F873" s="37" t="s">
        <v>165</v>
      </c>
      <c r="G873" s="37" t="s">
        <v>165</v>
      </c>
      <c r="H873" s="86">
        <v>404</v>
      </c>
      <c r="I873" s="86">
        <v>287</v>
      </c>
      <c r="J873" s="35">
        <v>30.8</v>
      </c>
      <c r="K873" s="37" t="s">
        <v>165</v>
      </c>
      <c r="L873" s="36" t="s">
        <v>165</v>
      </c>
      <c r="M873" s="35">
        <v>400.01</v>
      </c>
      <c r="N873" s="37" t="s">
        <v>165</v>
      </c>
      <c r="O873" s="38"/>
    </row>
    <row r="874" spans="1:15" x14ac:dyDescent="0.3">
      <c r="A874" s="3">
        <v>2037</v>
      </c>
      <c r="B874" s="35">
        <v>2023.7349999999999</v>
      </c>
      <c r="C874" s="35">
        <v>67.74752039704336</v>
      </c>
      <c r="D874" s="35">
        <v>1200.01</v>
      </c>
      <c r="E874" s="35">
        <v>4800.04</v>
      </c>
      <c r="F874" s="37" t="s">
        <v>165</v>
      </c>
      <c r="G874" s="37" t="s">
        <v>165</v>
      </c>
      <c r="H874" s="86">
        <v>429</v>
      </c>
      <c r="I874" s="86">
        <v>296</v>
      </c>
      <c r="J874" s="35">
        <v>30.8</v>
      </c>
      <c r="K874" s="37" t="s">
        <v>165</v>
      </c>
      <c r="L874" s="36" t="s">
        <v>165</v>
      </c>
      <c r="M874" s="35">
        <v>400.01</v>
      </c>
      <c r="N874" s="37" t="s">
        <v>165</v>
      </c>
      <c r="O874" s="38"/>
    </row>
    <row r="875" spans="1:15" x14ac:dyDescent="0.3">
      <c r="A875" s="3">
        <v>2038</v>
      </c>
      <c r="B875" s="35">
        <v>2199.4949999999999</v>
      </c>
      <c r="C875" s="35">
        <v>41.471463165077267</v>
      </c>
      <c r="D875" s="35">
        <v>1200.01</v>
      </c>
      <c r="E875" s="35">
        <v>4800.04</v>
      </c>
      <c r="F875" s="37" t="s">
        <v>165</v>
      </c>
      <c r="G875" s="37" t="s">
        <v>165</v>
      </c>
      <c r="H875" s="86">
        <v>452</v>
      </c>
      <c r="I875" s="86">
        <v>303</v>
      </c>
      <c r="J875" s="35">
        <v>30.8</v>
      </c>
      <c r="K875" s="37" t="s">
        <v>165</v>
      </c>
      <c r="L875" s="36" t="s">
        <v>165</v>
      </c>
      <c r="M875" s="35">
        <v>400.01</v>
      </c>
      <c r="N875" s="37" t="s">
        <v>165</v>
      </c>
      <c r="O875" s="38"/>
    </row>
    <row r="876" spans="1:15" x14ac:dyDescent="0.3">
      <c r="A876" s="3">
        <v>2039</v>
      </c>
      <c r="B876" s="35">
        <v>2346.645</v>
      </c>
      <c r="C876" s="35">
        <v>16.927020000000002</v>
      </c>
      <c r="D876" s="35">
        <v>1200.01</v>
      </c>
      <c r="E876" s="35">
        <v>4800.04</v>
      </c>
      <c r="F876" s="37" t="s">
        <v>165</v>
      </c>
      <c r="G876" s="37" t="s">
        <v>165</v>
      </c>
      <c r="H876" s="86">
        <v>471</v>
      </c>
      <c r="I876" s="86">
        <v>310</v>
      </c>
      <c r="J876" s="35">
        <v>30.8</v>
      </c>
      <c r="K876" s="37" t="s">
        <v>165</v>
      </c>
      <c r="L876" s="36" t="s">
        <v>165</v>
      </c>
      <c r="M876" s="35">
        <v>400.01</v>
      </c>
      <c r="N876" s="37" t="s">
        <v>165</v>
      </c>
      <c r="O876" s="38"/>
    </row>
    <row r="877" spans="1:15" x14ac:dyDescent="0.3">
      <c r="A877" s="3">
        <v>2040</v>
      </c>
      <c r="B877" s="35">
        <v>2465.2849999999999</v>
      </c>
      <c r="C877" s="35">
        <v>16.927020000000002</v>
      </c>
      <c r="D877" s="35">
        <v>1200.01</v>
      </c>
      <c r="E877" s="35">
        <v>4800.04</v>
      </c>
      <c r="F877" s="37" t="s">
        <v>165</v>
      </c>
      <c r="G877" s="37" t="s">
        <v>165</v>
      </c>
      <c r="H877" s="86">
        <v>487</v>
      </c>
      <c r="I877" s="86">
        <v>306</v>
      </c>
      <c r="J877" s="35">
        <v>30.8</v>
      </c>
      <c r="K877" s="37" t="s">
        <v>165</v>
      </c>
      <c r="L877" s="36" t="s">
        <v>165</v>
      </c>
      <c r="M877" s="35">
        <v>400.01</v>
      </c>
      <c r="N877" s="37" t="s">
        <v>165</v>
      </c>
      <c r="O877" s="38"/>
    </row>
    <row r="878" spans="1:15" x14ac:dyDescent="0.3">
      <c r="A878" s="3">
        <v>2041</v>
      </c>
      <c r="B878" s="35">
        <v>2656.2750000000001</v>
      </c>
      <c r="C878" s="35">
        <v>16.927020000000002</v>
      </c>
      <c r="D878" s="35">
        <v>1200.01</v>
      </c>
      <c r="E878" s="35">
        <v>4800.04</v>
      </c>
      <c r="F878" s="37" t="s">
        <v>165</v>
      </c>
      <c r="G878" s="37" t="s">
        <v>165</v>
      </c>
      <c r="H878" s="86">
        <v>503</v>
      </c>
      <c r="I878" s="86">
        <v>314</v>
      </c>
      <c r="J878" s="35">
        <v>30.8</v>
      </c>
      <c r="K878" s="37" t="s">
        <v>165</v>
      </c>
      <c r="L878" s="36" t="s">
        <v>165</v>
      </c>
      <c r="M878" s="35">
        <v>400.01</v>
      </c>
      <c r="N878" s="37" t="s">
        <v>165</v>
      </c>
      <c r="O878" s="38"/>
    </row>
    <row r="879" spans="1:15" x14ac:dyDescent="0.3">
      <c r="A879" s="3">
        <v>2042</v>
      </c>
      <c r="B879" s="35">
        <v>2674.3049999999998</v>
      </c>
      <c r="C879" s="35">
        <v>16.927020000000002</v>
      </c>
      <c r="D879" s="35">
        <v>1200.01</v>
      </c>
      <c r="E879" s="35">
        <v>4800.04</v>
      </c>
      <c r="F879" s="37" t="s">
        <v>165</v>
      </c>
      <c r="G879" s="37" t="s">
        <v>165</v>
      </c>
      <c r="H879" s="86">
        <v>514</v>
      </c>
      <c r="I879" s="86">
        <v>330</v>
      </c>
      <c r="J879" s="35">
        <v>30.8</v>
      </c>
      <c r="K879" s="37" t="s">
        <v>165</v>
      </c>
      <c r="L879" s="36" t="s">
        <v>165</v>
      </c>
      <c r="M879" s="35">
        <v>400.01</v>
      </c>
      <c r="N879" s="37" t="s">
        <v>165</v>
      </c>
      <c r="O879" s="38"/>
    </row>
    <row r="880" spans="1:15" customFormat="1" x14ac:dyDescent="0.3">
      <c r="A880" s="3">
        <v>2043</v>
      </c>
      <c r="B880" s="35">
        <v>2759.4549999999999</v>
      </c>
      <c r="C880" s="35">
        <v>16.927020000000002</v>
      </c>
      <c r="D880" s="35">
        <v>1200.01</v>
      </c>
      <c r="E880" s="35">
        <v>4800.04</v>
      </c>
      <c r="F880" s="37" t="s">
        <v>165</v>
      </c>
      <c r="G880" s="37" t="s">
        <v>165</v>
      </c>
      <c r="H880" s="86">
        <v>523</v>
      </c>
      <c r="I880" s="86">
        <v>336</v>
      </c>
      <c r="J880" s="35">
        <v>30.8</v>
      </c>
      <c r="K880" s="37" t="s">
        <v>165</v>
      </c>
      <c r="L880" s="36" t="s">
        <v>165</v>
      </c>
      <c r="M880" s="35">
        <v>400.01</v>
      </c>
      <c r="N880" s="37" t="s">
        <v>165</v>
      </c>
      <c r="O880" s="38"/>
    </row>
    <row r="881" spans="1:15" x14ac:dyDescent="0.3">
      <c r="H881" s="82" t="s">
        <v>149</v>
      </c>
      <c r="I881" s="82" t="s">
        <v>149</v>
      </c>
    </row>
    <row r="882" spans="1:15" x14ac:dyDescent="0.3">
      <c r="A882" s="3">
        <f>A857+1</f>
        <v>35</v>
      </c>
      <c r="B882" s="47" t="str">
        <f ca="1">OFFSET(Portfolios!$B$7,A882,0)</f>
        <v>Portfolio35</v>
      </c>
      <c r="C882" s="47" t="str">
        <f ca="1">VLOOKUP(B882,Portfolios!$B$8:$D$47,2,FALSE)</f>
        <v>SoA in 2027 Plus</v>
      </c>
      <c r="H882" s="82" t="s">
        <v>149</v>
      </c>
      <c r="I882" s="82" t="s">
        <v>149</v>
      </c>
    </row>
    <row r="883" spans="1:15" x14ac:dyDescent="0.3">
      <c r="B883" s="3" t="s">
        <v>152</v>
      </c>
      <c r="C883" s="3" t="s">
        <v>152</v>
      </c>
      <c r="D883" s="3" t="s">
        <v>153</v>
      </c>
      <c r="E883" s="3" t="s">
        <v>154</v>
      </c>
      <c r="F883" s="3" t="s">
        <v>153</v>
      </c>
      <c r="G883" s="3" t="s">
        <v>154</v>
      </c>
      <c r="H883" s="82" t="s">
        <v>149</v>
      </c>
      <c r="I883" s="82" t="s">
        <v>149</v>
      </c>
      <c r="J883" s="42" t="s">
        <v>157</v>
      </c>
      <c r="K883" s="11" t="s">
        <v>158</v>
      </c>
      <c r="L883" s="26"/>
    </row>
    <row r="884" spans="1:15" x14ac:dyDescent="0.3">
      <c r="A884" s="3" t="s">
        <v>160</v>
      </c>
      <c r="B884" s="3" t="s">
        <v>161</v>
      </c>
      <c r="C884" s="3" t="s">
        <v>162</v>
      </c>
      <c r="D884" s="3" t="s">
        <v>161</v>
      </c>
      <c r="E884" s="3" t="s">
        <v>161</v>
      </c>
      <c r="F884" s="3" t="s">
        <v>162</v>
      </c>
      <c r="G884" s="3" t="s">
        <v>162</v>
      </c>
      <c r="H884" s="82" t="s">
        <v>155</v>
      </c>
      <c r="I884" s="82" t="s">
        <v>156</v>
      </c>
      <c r="J884" s="3" t="s">
        <v>161</v>
      </c>
      <c r="K884" s="3" t="s">
        <v>162</v>
      </c>
      <c r="L884" s="3" t="s">
        <v>163</v>
      </c>
      <c r="M884" s="3" t="s">
        <v>174</v>
      </c>
      <c r="N884" s="3" t="s">
        <v>164</v>
      </c>
    </row>
    <row r="885" spans="1:15" x14ac:dyDescent="0.3">
      <c r="A885" s="3">
        <v>2023</v>
      </c>
      <c r="B885" s="36" t="s">
        <v>165</v>
      </c>
      <c r="C885" s="36">
        <v>85.489954347818653</v>
      </c>
      <c r="D885" s="37" t="s">
        <v>165</v>
      </c>
      <c r="E885" s="37" t="s">
        <v>165</v>
      </c>
      <c r="F885" s="37" t="s">
        <v>165</v>
      </c>
      <c r="G885" s="37" t="s">
        <v>165</v>
      </c>
      <c r="H885" s="84" t="s">
        <v>165</v>
      </c>
      <c r="I885" s="84" t="s">
        <v>165</v>
      </c>
      <c r="J885" s="37" t="s">
        <v>165</v>
      </c>
      <c r="K885" s="37" t="s">
        <v>165</v>
      </c>
      <c r="L885" s="36" t="s">
        <v>165</v>
      </c>
      <c r="M885" s="36" t="s">
        <v>165</v>
      </c>
      <c r="N885" s="37" t="s">
        <v>165</v>
      </c>
      <c r="O885" s="37"/>
    </row>
    <row r="886" spans="1:15" x14ac:dyDescent="0.3">
      <c r="A886" s="3">
        <v>2024</v>
      </c>
      <c r="B886" s="35">
        <v>138.6</v>
      </c>
      <c r="C886" s="35">
        <v>112.46754069217755</v>
      </c>
      <c r="D886" s="35">
        <v>0</v>
      </c>
      <c r="E886" s="36">
        <v>0</v>
      </c>
      <c r="F886" s="37" t="s">
        <v>165</v>
      </c>
      <c r="G886" s="37" t="s">
        <v>165</v>
      </c>
      <c r="H886" s="85">
        <v>30</v>
      </c>
      <c r="I886" s="85">
        <v>133</v>
      </c>
      <c r="J886" s="35">
        <v>0</v>
      </c>
      <c r="K886" s="37" t="s">
        <v>165</v>
      </c>
      <c r="L886" s="36" t="s">
        <v>165</v>
      </c>
      <c r="M886" s="35">
        <v>0</v>
      </c>
      <c r="N886" s="37" t="s">
        <v>165</v>
      </c>
      <c r="O886" s="38"/>
    </row>
    <row r="887" spans="1:15" x14ac:dyDescent="0.3">
      <c r="A887" s="3">
        <v>2025</v>
      </c>
      <c r="B887" s="35">
        <v>250.21499999999997</v>
      </c>
      <c r="C887" s="35">
        <v>113.20977148356157</v>
      </c>
      <c r="D887" s="35">
        <v>400</v>
      </c>
      <c r="E887" s="36">
        <v>1600</v>
      </c>
      <c r="F887" s="37" t="s">
        <v>165</v>
      </c>
      <c r="G887" s="37" t="s">
        <v>165</v>
      </c>
      <c r="H887" s="85">
        <v>60</v>
      </c>
      <c r="I887" s="85">
        <v>162</v>
      </c>
      <c r="J887" s="35">
        <v>0</v>
      </c>
      <c r="K887" s="37" t="s">
        <v>165</v>
      </c>
      <c r="L887" s="36" t="s">
        <v>165</v>
      </c>
      <c r="M887" s="35">
        <v>0</v>
      </c>
      <c r="N887" s="37" t="s">
        <v>165</v>
      </c>
      <c r="O887" s="38"/>
    </row>
    <row r="888" spans="1:15" x14ac:dyDescent="0.3">
      <c r="A888" s="3">
        <v>2026</v>
      </c>
      <c r="B888" s="35">
        <v>441.15</v>
      </c>
      <c r="C888" s="35">
        <v>114.47310072614376</v>
      </c>
      <c r="D888" s="35">
        <v>632.39</v>
      </c>
      <c r="E888" s="35">
        <v>2529.56</v>
      </c>
      <c r="F888" s="37" t="s">
        <v>165</v>
      </c>
      <c r="G888" s="37" t="s">
        <v>165</v>
      </c>
      <c r="H888" s="86">
        <v>90</v>
      </c>
      <c r="I888" s="86">
        <v>183</v>
      </c>
      <c r="J888" s="35">
        <v>12.549999999999999</v>
      </c>
      <c r="K888" s="37" t="s">
        <v>165</v>
      </c>
      <c r="L888" s="36" t="s">
        <v>165</v>
      </c>
      <c r="M888" s="35">
        <v>44.07</v>
      </c>
      <c r="N888" s="37" t="s">
        <v>165</v>
      </c>
      <c r="O888" s="38"/>
    </row>
    <row r="889" spans="1:15" x14ac:dyDescent="0.3">
      <c r="A889" s="3">
        <v>2027</v>
      </c>
      <c r="B889" s="35">
        <v>614.63</v>
      </c>
      <c r="C889" s="35">
        <v>115.73906072251305</v>
      </c>
      <c r="D889" s="35">
        <v>632.39</v>
      </c>
      <c r="E889" s="35">
        <v>2529.56</v>
      </c>
      <c r="F889" s="37" t="s">
        <v>165</v>
      </c>
      <c r="G889" s="37" t="s">
        <v>165</v>
      </c>
      <c r="H889" s="86">
        <v>120</v>
      </c>
      <c r="I889" s="86">
        <v>199</v>
      </c>
      <c r="J889" s="35">
        <v>16.010000000000002</v>
      </c>
      <c r="K889" s="37" t="s">
        <v>165</v>
      </c>
      <c r="L889" s="36" t="s">
        <v>165</v>
      </c>
      <c r="M889" s="35">
        <v>444.08</v>
      </c>
      <c r="N889" s="37" t="s">
        <v>165</v>
      </c>
      <c r="O889" s="38"/>
    </row>
    <row r="890" spans="1:15" x14ac:dyDescent="0.3">
      <c r="A890" s="3">
        <v>2028</v>
      </c>
      <c r="B890" s="35">
        <v>736</v>
      </c>
      <c r="C890" s="35">
        <v>116.88938767031144</v>
      </c>
      <c r="D890" s="35">
        <v>632.39</v>
      </c>
      <c r="E890" s="35">
        <v>2529.56</v>
      </c>
      <c r="F890" s="37" t="s">
        <v>165</v>
      </c>
      <c r="G890" s="37" t="s">
        <v>165</v>
      </c>
      <c r="H890" s="86">
        <v>150</v>
      </c>
      <c r="I890" s="86">
        <v>211</v>
      </c>
      <c r="J890" s="35">
        <v>21.57</v>
      </c>
      <c r="K890" s="37" t="s">
        <v>165</v>
      </c>
      <c r="L890" s="36" t="s">
        <v>165</v>
      </c>
      <c r="M890" s="35">
        <v>444.08</v>
      </c>
      <c r="N890" s="37" t="s">
        <v>165</v>
      </c>
      <c r="O890" s="38"/>
    </row>
    <row r="891" spans="1:15" x14ac:dyDescent="0.3">
      <c r="A891" s="3">
        <v>2029</v>
      </c>
      <c r="B891" s="35">
        <v>983.72</v>
      </c>
      <c r="C891" s="35">
        <v>118.27882042730599</v>
      </c>
      <c r="D891" s="35">
        <v>632.39</v>
      </c>
      <c r="E891" s="35">
        <v>2529.56</v>
      </c>
      <c r="F891" s="37" t="s">
        <v>165</v>
      </c>
      <c r="G891" s="37" t="s">
        <v>165</v>
      </c>
      <c r="H891" s="86">
        <v>183</v>
      </c>
      <c r="I891" s="86">
        <v>218</v>
      </c>
      <c r="J891" s="35">
        <v>26.759999999999998</v>
      </c>
      <c r="K891" s="37" t="s">
        <v>165</v>
      </c>
      <c r="L891" s="36" t="s">
        <v>165</v>
      </c>
      <c r="M891" s="35">
        <v>444.08</v>
      </c>
      <c r="N891" s="37" t="s">
        <v>165</v>
      </c>
      <c r="O891" s="38"/>
    </row>
    <row r="892" spans="1:15" x14ac:dyDescent="0.3">
      <c r="A892" s="3">
        <v>2030</v>
      </c>
      <c r="B892" s="35">
        <v>1127.8</v>
      </c>
      <c r="C892" s="35">
        <v>119.55259402516945</v>
      </c>
      <c r="D892" s="35">
        <v>632.39</v>
      </c>
      <c r="E892" s="35">
        <v>2529.56</v>
      </c>
      <c r="F892" s="37" t="s">
        <v>165</v>
      </c>
      <c r="G892" s="37" t="s">
        <v>165</v>
      </c>
      <c r="H892" s="86">
        <v>216</v>
      </c>
      <c r="I892" s="86">
        <v>228</v>
      </c>
      <c r="J892" s="35">
        <v>30.78</v>
      </c>
      <c r="K892" s="37" t="s">
        <v>165</v>
      </c>
      <c r="L892" s="36" t="s">
        <v>165</v>
      </c>
      <c r="M892" s="35">
        <v>654.64</v>
      </c>
      <c r="N892" s="37" t="s">
        <v>165</v>
      </c>
      <c r="O892" s="38"/>
    </row>
    <row r="893" spans="1:15" x14ac:dyDescent="0.3">
      <c r="A893" s="3">
        <v>2031</v>
      </c>
      <c r="B893" s="35">
        <v>1221.3049999999998</v>
      </c>
      <c r="C893" s="35">
        <v>119.0394661550436</v>
      </c>
      <c r="D893" s="35">
        <v>632.39</v>
      </c>
      <c r="E893" s="35">
        <v>2529.56</v>
      </c>
      <c r="F893" s="37" t="s">
        <v>165</v>
      </c>
      <c r="G893" s="37" t="s">
        <v>165</v>
      </c>
      <c r="H893" s="86">
        <v>251</v>
      </c>
      <c r="I893" s="86">
        <v>242</v>
      </c>
      <c r="J893" s="35">
        <v>30.79</v>
      </c>
      <c r="K893" s="37" t="s">
        <v>165</v>
      </c>
      <c r="L893" s="36" t="s">
        <v>165</v>
      </c>
      <c r="M893" s="35">
        <v>947.67000000000007</v>
      </c>
      <c r="N893" s="37" t="s">
        <v>165</v>
      </c>
      <c r="O893" s="38"/>
    </row>
    <row r="894" spans="1:15" x14ac:dyDescent="0.3">
      <c r="A894" s="3">
        <v>2032</v>
      </c>
      <c r="B894" s="35">
        <v>1331.4749999999999</v>
      </c>
      <c r="C894" s="35">
        <v>118.41300061010524</v>
      </c>
      <c r="D894" s="35">
        <v>632.39</v>
      </c>
      <c r="E894" s="35">
        <v>2529.56</v>
      </c>
      <c r="F894" s="37" t="s">
        <v>165</v>
      </c>
      <c r="G894" s="37" t="s">
        <v>165</v>
      </c>
      <c r="H894" s="86">
        <v>285</v>
      </c>
      <c r="I894" s="86">
        <v>252</v>
      </c>
      <c r="J894" s="35">
        <v>30.8</v>
      </c>
      <c r="K894" s="37" t="s">
        <v>165</v>
      </c>
      <c r="L894" s="36" t="s">
        <v>165</v>
      </c>
      <c r="M894" s="35">
        <v>1200.03</v>
      </c>
      <c r="N894" s="37" t="s">
        <v>165</v>
      </c>
      <c r="O894" s="38"/>
    </row>
    <row r="895" spans="1:15" x14ac:dyDescent="0.3">
      <c r="A895" s="3">
        <v>2033</v>
      </c>
      <c r="B895" s="35">
        <v>1440.2049999999997</v>
      </c>
      <c r="C895" s="35">
        <v>118.02089450464705</v>
      </c>
      <c r="D895" s="35">
        <v>632.39</v>
      </c>
      <c r="E895" s="35">
        <v>2529.56</v>
      </c>
      <c r="F895" s="37" t="s">
        <v>165</v>
      </c>
      <c r="G895" s="37" t="s">
        <v>165</v>
      </c>
      <c r="H895" s="86">
        <v>317</v>
      </c>
      <c r="I895" s="86">
        <v>261</v>
      </c>
      <c r="J895" s="35">
        <v>30.8</v>
      </c>
      <c r="K895" s="37" t="s">
        <v>165</v>
      </c>
      <c r="L895" s="36" t="s">
        <v>165</v>
      </c>
      <c r="M895" s="35">
        <v>1200.03</v>
      </c>
      <c r="N895" s="37" t="s">
        <v>165</v>
      </c>
      <c r="O895" s="38"/>
    </row>
    <row r="896" spans="1:15" x14ac:dyDescent="0.3">
      <c r="A896" s="3">
        <v>2034</v>
      </c>
      <c r="B896" s="35">
        <v>1548.2749999999996</v>
      </c>
      <c r="C896" s="35">
        <v>117.51542513212381</v>
      </c>
      <c r="D896" s="35">
        <v>632.39</v>
      </c>
      <c r="E896" s="35">
        <v>2529.56</v>
      </c>
      <c r="F896" s="37" t="s">
        <v>165</v>
      </c>
      <c r="G896" s="37" t="s">
        <v>165</v>
      </c>
      <c r="H896" s="86">
        <v>348</v>
      </c>
      <c r="I896" s="86">
        <v>270</v>
      </c>
      <c r="J896" s="35">
        <v>30.8</v>
      </c>
      <c r="K896" s="37" t="s">
        <v>165</v>
      </c>
      <c r="L896" s="36" t="s">
        <v>165</v>
      </c>
      <c r="M896" s="35">
        <v>1200.03</v>
      </c>
      <c r="N896" s="37" t="s">
        <v>165</v>
      </c>
      <c r="O896" s="38"/>
    </row>
    <row r="897" spans="1:15" x14ac:dyDescent="0.3">
      <c r="A897" s="3">
        <v>2035</v>
      </c>
      <c r="B897" s="35">
        <v>1669.3149999999998</v>
      </c>
      <c r="C897" s="35">
        <v>117.01248310646319</v>
      </c>
      <c r="D897" s="35">
        <v>732.4</v>
      </c>
      <c r="E897" s="35">
        <v>2929.6</v>
      </c>
      <c r="F897" s="37" t="s">
        <v>165</v>
      </c>
      <c r="G897" s="37" t="s">
        <v>165</v>
      </c>
      <c r="H897" s="86">
        <v>377</v>
      </c>
      <c r="I897" s="86">
        <v>272</v>
      </c>
      <c r="J897" s="35">
        <v>30.8</v>
      </c>
      <c r="K897" s="37" t="s">
        <v>165</v>
      </c>
      <c r="L897" s="36" t="s">
        <v>165</v>
      </c>
      <c r="M897" s="35">
        <v>1200.03</v>
      </c>
      <c r="N897" s="37" t="s">
        <v>165</v>
      </c>
      <c r="O897" s="38"/>
    </row>
    <row r="898" spans="1:15" x14ac:dyDescent="0.3">
      <c r="A898" s="3">
        <v>2036</v>
      </c>
      <c r="B898" s="35">
        <v>1827.2549999999999</v>
      </c>
      <c r="C898" s="35">
        <v>116.39845321543309</v>
      </c>
      <c r="D898" s="35">
        <v>799.97</v>
      </c>
      <c r="E898" s="35">
        <v>3199.88</v>
      </c>
      <c r="F898" s="37" t="s">
        <v>165</v>
      </c>
      <c r="G898" s="37" t="s">
        <v>165</v>
      </c>
      <c r="H898" s="86">
        <v>404</v>
      </c>
      <c r="I898" s="86">
        <v>287</v>
      </c>
      <c r="J898" s="35">
        <v>30.8</v>
      </c>
      <c r="K898" s="37" t="s">
        <v>165</v>
      </c>
      <c r="L898" s="36" t="s">
        <v>165</v>
      </c>
      <c r="M898" s="35">
        <v>1200.03</v>
      </c>
      <c r="N898" s="37" t="s">
        <v>165</v>
      </c>
      <c r="O898" s="38"/>
    </row>
    <row r="899" spans="1:15" x14ac:dyDescent="0.3">
      <c r="A899" s="3">
        <v>2037</v>
      </c>
      <c r="B899" s="35">
        <v>2006.3749999999998</v>
      </c>
      <c r="C899" s="35">
        <v>67.74752039704336</v>
      </c>
      <c r="D899" s="35">
        <v>899.98</v>
      </c>
      <c r="E899" s="35">
        <v>3599.92</v>
      </c>
      <c r="F899" s="37" t="s">
        <v>165</v>
      </c>
      <c r="G899" s="37" t="s">
        <v>165</v>
      </c>
      <c r="H899" s="86">
        <v>429</v>
      </c>
      <c r="I899" s="86">
        <v>296</v>
      </c>
      <c r="J899" s="35">
        <v>30.8</v>
      </c>
      <c r="K899" s="37" t="s">
        <v>165</v>
      </c>
      <c r="L899" s="36" t="s">
        <v>165</v>
      </c>
      <c r="M899" s="35">
        <v>1200.03</v>
      </c>
      <c r="N899" s="37" t="s">
        <v>165</v>
      </c>
      <c r="O899" s="38"/>
    </row>
    <row r="900" spans="1:15" x14ac:dyDescent="0.3">
      <c r="A900" s="3">
        <v>2038</v>
      </c>
      <c r="B900" s="35">
        <v>2196.375</v>
      </c>
      <c r="C900" s="35">
        <v>41.471463165077267</v>
      </c>
      <c r="D900" s="35">
        <v>999.99</v>
      </c>
      <c r="E900" s="35">
        <v>3999.96</v>
      </c>
      <c r="F900" s="37" t="s">
        <v>165</v>
      </c>
      <c r="G900" s="37" t="s">
        <v>165</v>
      </c>
      <c r="H900" s="86">
        <v>452</v>
      </c>
      <c r="I900" s="86">
        <v>303</v>
      </c>
      <c r="J900" s="35">
        <v>30.8</v>
      </c>
      <c r="K900" s="37" t="s">
        <v>165</v>
      </c>
      <c r="L900" s="36" t="s">
        <v>165</v>
      </c>
      <c r="M900" s="35">
        <v>1200.03</v>
      </c>
      <c r="N900" s="37" t="s">
        <v>165</v>
      </c>
      <c r="O900" s="38"/>
    </row>
    <row r="901" spans="1:15" x14ac:dyDescent="0.3">
      <c r="A901" s="3">
        <v>2039</v>
      </c>
      <c r="B901" s="35">
        <v>2344.9249999999993</v>
      </c>
      <c r="C901" s="35">
        <v>16.927020000000002</v>
      </c>
      <c r="D901" s="35">
        <v>1100</v>
      </c>
      <c r="E901" s="35">
        <v>4400</v>
      </c>
      <c r="F901" s="37" t="s">
        <v>165</v>
      </c>
      <c r="G901" s="37" t="s">
        <v>165</v>
      </c>
      <c r="H901" s="86">
        <v>471</v>
      </c>
      <c r="I901" s="86">
        <v>310</v>
      </c>
      <c r="J901" s="35">
        <v>30.8</v>
      </c>
      <c r="K901" s="37" t="s">
        <v>165</v>
      </c>
      <c r="L901" s="36" t="s">
        <v>165</v>
      </c>
      <c r="M901" s="35">
        <v>1200.03</v>
      </c>
      <c r="N901" s="37" t="s">
        <v>165</v>
      </c>
      <c r="O901" s="38"/>
    </row>
    <row r="902" spans="1:15" x14ac:dyDescent="0.3">
      <c r="A902" s="3">
        <v>2040</v>
      </c>
      <c r="B902" s="35">
        <v>2464.9849999999997</v>
      </c>
      <c r="C902" s="35">
        <v>16.927020000000002</v>
      </c>
      <c r="D902" s="35">
        <v>1200.01</v>
      </c>
      <c r="E902" s="35">
        <v>4800.04</v>
      </c>
      <c r="F902" s="37" t="s">
        <v>165</v>
      </c>
      <c r="G902" s="37" t="s">
        <v>165</v>
      </c>
      <c r="H902" s="86">
        <v>487</v>
      </c>
      <c r="I902" s="86">
        <v>306</v>
      </c>
      <c r="J902" s="35">
        <v>30.8</v>
      </c>
      <c r="K902" s="37" t="s">
        <v>165</v>
      </c>
      <c r="L902" s="36" t="s">
        <v>165</v>
      </c>
      <c r="M902" s="35">
        <v>1200.03</v>
      </c>
      <c r="N902" s="37" t="s">
        <v>165</v>
      </c>
      <c r="O902" s="38"/>
    </row>
    <row r="903" spans="1:15" x14ac:dyDescent="0.3">
      <c r="A903" s="3">
        <v>2041</v>
      </c>
      <c r="B903" s="35">
        <v>2623.6349999999998</v>
      </c>
      <c r="C903" s="35">
        <v>16.927020000000002</v>
      </c>
      <c r="D903" s="35">
        <v>1200.01</v>
      </c>
      <c r="E903" s="35">
        <v>4800.04</v>
      </c>
      <c r="F903" s="37" t="s">
        <v>165</v>
      </c>
      <c r="G903" s="37" t="s">
        <v>165</v>
      </c>
      <c r="H903" s="86">
        <v>503</v>
      </c>
      <c r="I903" s="86">
        <v>314</v>
      </c>
      <c r="J903" s="35">
        <v>30.8</v>
      </c>
      <c r="K903" s="37" t="s">
        <v>165</v>
      </c>
      <c r="L903" s="36" t="s">
        <v>165</v>
      </c>
      <c r="M903" s="35">
        <v>1200.03</v>
      </c>
      <c r="N903" s="37" t="s">
        <v>165</v>
      </c>
      <c r="O903" s="38"/>
    </row>
    <row r="904" spans="1:15" x14ac:dyDescent="0.3">
      <c r="A904" s="3">
        <v>2042</v>
      </c>
      <c r="B904" s="35">
        <v>2673.9849999999992</v>
      </c>
      <c r="C904" s="35">
        <v>16.927020000000002</v>
      </c>
      <c r="D904" s="35">
        <v>1200.01</v>
      </c>
      <c r="E904" s="35">
        <v>4800.04</v>
      </c>
      <c r="F904" s="37" t="s">
        <v>165</v>
      </c>
      <c r="G904" s="37" t="s">
        <v>165</v>
      </c>
      <c r="H904" s="86">
        <v>514</v>
      </c>
      <c r="I904" s="86">
        <v>330</v>
      </c>
      <c r="J904" s="35">
        <v>30.8</v>
      </c>
      <c r="K904" s="37" t="s">
        <v>165</v>
      </c>
      <c r="L904" s="36" t="s">
        <v>165</v>
      </c>
      <c r="M904" s="35">
        <v>1200.03</v>
      </c>
      <c r="N904" s="37" t="s">
        <v>165</v>
      </c>
      <c r="O904" s="38"/>
    </row>
    <row r="905" spans="1:15" customFormat="1" x14ac:dyDescent="0.3">
      <c r="A905" s="3">
        <v>2043</v>
      </c>
      <c r="B905" s="35">
        <v>2759.1349999999998</v>
      </c>
      <c r="C905" s="35">
        <v>16.927020000000002</v>
      </c>
      <c r="D905" s="35">
        <v>1200.01</v>
      </c>
      <c r="E905" s="35">
        <v>4800.04</v>
      </c>
      <c r="F905" s="37" t="s">
        <v>165</v>
      </c>
      <c r="G905" s="37" t="s">
        <v>165</v>
      </c>
      <c r="H905" s="86">
        <v>523</v>
      </c>
      <c r="I905" s="86">
        <v>336</v>
      </c>
      <c r="J905" s="35">
        <v>30.8</v>
      </c>
      <c r="K905" s="37" t="s">
        <v>165</v>
      </c>
      <c r="L905" s="36" t="s">
        <v>165</v>
      </c>
      <c r="M905" s="35">
        <v>1200.03</v>
      </c>
      <c r="N905" s="37" t="s">
        <v>165</v>
      </c>
      <c r="O905" s="38"/>
    </row>
    <row r="906" spans="1:15" x14ac:dyDescent="0.3">
      <c r="H906" s="82" t="s">
        <v>149</v>
      </c>
      <c r="I906" s="82" t="s">
        <v>149</v>
      </c>
    </row>
    <row r="907" spans="1:15" x14ac:dyDescent="0.3">
      <c r="A907" s="3">
        <f>A882+1</f>
        <v>36</v>
      </c>
      <c r="B907" s="47" t="str">
        <f ca="1">OFFSET(Portfolios!$B$7,A907,0)</f>
        <v>Portfolio36</v>
      </c>
      <c r="C907" s="47" t="str">
        <f ca="1">VLOOKUP(B907,Portfolios!$B$8:$D$47,2,FALSE)</f>
        <v>50 Mwa EE</v>
      </c>
      <c r="H907" s="82" t="s">
        <v>149</v>
      </c>
      <c r="I907" s="82" t="s">
        <v>149</v>
      </c>
    </row>
    <row r="908" spans="1:15" x14ac:dyDescent="0.3">
      <c r="B908" s="3" t="s">
        <v>152</v>
      </c>
      <c r="C908" s="3" t="s">
        <v>152</v>
      </c>
      <c r="D908" s="3" t="s">
        <v>153</v>
      </c>
      <c r="E908" s="3" t="s">
        <v>154</v>
      </c>
      <c r="F908" s="3" t="s">
        <v>153</v>
      </c>
      <c r="G908" s="3" t="s">
        <v>154</v>
      </c>
      <c r="H908" s="82" t="s">
        <v>149</v>
      </c>
      <c r="I908" s="82" t="s">
        <v>149</v>
      </c>
      <c r="J908" s="42" t="s">
        <v>157</v>
      </c>
      <c r="K908" s="11" t="s">
        <v>158</v>
      </c>
      <c r="L908" s="26"/>
    </row>
    <row r="909" spans="1:15" x14ac:dyDescent="0.3">
      <c r="A909" s="3" t="s">
        <v>160</v>
      </c>
      <c r="B909" s="3" t="s">
        <v>161</v>
      </c>
      <c r="C909" s="3" t="s">
        <v>162</v>
      </c>
      <c r="D909" s="3" t="s">
        <v>161</v>
      </c>
      <c r="E909" s="3" t="s">
        <v>161</v>
      </c>
      <c r="F909" s="3" t="s">
        <v>162</v>
      </c>
      <c r="G909" s="3" t="s">
        <v>162</v>
      </c>
      <c r="H909" s="82" t="s">
        <v>155</v>
      </c>
      <c r="I909" s="82" t="s">
        <v>156</v>
      </c>
      <c r="J909" s="3" t="s">
        <v>161</v>
      </c>
      <c r="K909" s="3" t="s">
        <v>162</v>
      </c>
      <c r="L909" s="3" t="s">
        <v>163</v>
      </c>
      <c r="M909" s="3" t="s">
        <v>174</v>
      </c>
      <c r="N909" s="3" t="s">
        <v>164</v>
      </c>
    </row>
    <row r="910" spans="1:15" x14ac:dyDescent="0.3">
      <c r="A910" s="3">
        <v>2023</v>
      </c>
      <c r="B910" s="36" t="s">
        <v>165</v>
      </c>
      <c r="C910" s="36">
        <v>85.489954347818653</v>
      </c>
      <c r="D910" s="37" t="s">
        <v>165</v>
      </c>
      <c r="E910" s="37" t="s">
        <v>165</v>
      </c>
      <c r="F910" s="37" t="s">
        <v>165</v>
      </c>
      <c r="G910" s="37" t="s">
        <v>165</v>
      </c>
      <c r="H910" s="84" t="s">
        <v>165</v>
      </c>
      <c r="I910" s="84" t="s">
        <v>165</v>
      </c>
      <c r="J910" s="37" t="s">
        <v>165</v>
      </c>
      <c r="K910" s="37" t="s">
        <v>165</v>
      </c>
      <c r="L910" s="36" t="s">
        <v>165</v>
      </c>
      <c r="M910" s="36" t="s">
        <v>165</v>
      </c>
      <c r="N910" s="37" t="s">
        <v>165</v>
      </c>
      <c r="O910" s="37"/>
    </row>
    <row r="911" spans="1:15" x14ac:dyDescent="0.3">
      <c r="A911" s="3">
        <v>2024</v>
      </c>
      <c r="B911" s="35">
        <v>138.6</v>
      </c>
      <c r="C911" s="35">
        <v>112.46754069217755</v>
      </c>
      <c r="D911" s="35">
        <v>0</v>
      </c>
      <c r="E911" s="36">
        <v>0</v>
      </c>
      <c r="F911" s="37" t="s">
        <v>165</v>
      </c>
      <c r="G911" s="37" t="s">
        <v>165</v>
      </c>
      <c r="H911" s="85">
        <v>30</v>
      </c>
      <c r="I911" s="85">
        <v>133</v>
      </c>
      <c r="J911" s="35">
        <v>0</v>
      </c>
      <c r="K911" s="37" t="s">
        <v>165</v>
      </c>
      <c r="L911" s="36" t="s">
        <v>165</v>
      </c>
      <c r="M911" s="35">
        <v>0</v>
      </c>
      <c r="N911" s="37" t="s">
        <v>165</v>
      </c>
      <c r="O911" s="38"/>
    </row>
    <row r="912" spans="1:15" x14ac:dyDescent="0.3">
      <c r="A912" s="3">
        <v>2025</v>
      </c>
      <c r="B912" s="35">
        <v>250.21499999999997</v>
      </c>
      <c r="C912" s="35">
        <v>113.20977148356157</v>
      </c>
      <c r="D912" s="35">
        <v>400</v>
      </c>
      <c r="E912" s="36">
        <v>1600</v>
      </c>
      <c r="F912" s="37" t="s">
        <v>165</v>
      </c>
      <c r="G912" s="37" t="s">
        <v>165</v>
      </c>
      <c r="H912" s="85">
        <v>60</v>
      </c>
      <c r="I912" s="85">
        <v>162</v>
      </c>
      <c r="J912" s="35">
        <v>0</v>
      </c>
      <c r="K912" s="37" t="s">
        <v>165</v>
      </c>
      <c r="L912" s="36" t="s">
        <v>165</v>
      </c>
      <c r="M912" s="35">
        <v>0</v>
      </c>
      <c r="N912" s="37" t="s">
        <v>165</v>
      </c>
      <c r="O912" s="38"/>
    </row>
    <row r="913" spans="1:15" x14ac:dyDescent="0.3">
      <c r="A913" s="3">
        <v>2026</v>
      </c>
      <c r="B913" s="35">
        <v>660.27</v>
      </c>
      <c r="C913" s="35">
        <v>114.47310072614376</v>
      </c>
      <c r="D913" s="35">
        <v>515.01</v>
      </c>
      <c r="E913" s="35">
        <v>2060.04</v>
      </c>
      <c r="F913" s="37" t="s">
        <v>165</v>
      </c>
      <c r="G913" s="37" t="s">
        <v>165</v>
      </c>
      <c r="H913" s="86">
        <v>100.06</v>
      </c>
      <c r="I913" s="86">
        <v>183</v>
      </c>
      <c r="J913" s="35">
        <v>12.549999999999999</v>
      </c>
      <c r="K913" s="37" t="s">
        <v>165</v>
      </c>
      <c r="L913" s="36" t="s">
        <v>165</v>
      </c>
      <c r="M913" s="35">
        <v>0</v>
      </c>
      <c r="N913" s="37" t="s">
        <v>165</v>
      </c>
      <c r="O913" s="38"/>
    </row>
    <row r="914" spans="1:15" x14ac:dyDescent="0.3">
      <c r="A914" s="3">
        <v>2027</v>
      </c>
      <c r="B914" s="35">
        <v>699.87</v>
      </c>
      <c r="C914" s="35">
        <v>115.73906072251305</v>
      </c>
      <c r="D914" s="35">
        <v>515.01</v>
      </c>
      <c r="E914" s="35">
        <v>2060.04</v>
      </c>
      <c r="F914" s="37" t="s">
        <v>165</v>
      </c>
      <c r="G914" s="37" t="s">
        <v>165</v>
      </c>
      <c r="H914" s="86">
        <v>140.09</v>
      </c>
      <c r="I914" s="86">
        <v>199</v>
      </c>
      <c r="J914" s="35">
        <v>16.010000000000002</v>
      </c>
      <c r="K914" s="37" t="s">
        <v>165</v>
      </c>
      <c r="L914" s="36" t="s">
        <v>165</v>
      </c>
      <c r="M914" s="35">
        <v>89.19</v>
      </c>
      <c r="N914" s="37" t="s">
        <v>165</v>
      </c>
      <c r="O914" s="38"/>
    </row>
    <row r="915" spans="1:15" x14ac:dyDescent="0.3">
      <c r="A915" s="3">
        <v>2028</v>
      </c>
      <c r="B915" s="35">
        <v>754.16</v>
      </c>
      <c r="C915" s="35">
        <v>116.88938767031144</v>
      </c>
      <c r="D915" s="35">
        <v>515.01</v>
      </c>
      <c r="E915" s="35">
        <v>2060.04</v>
      </c>
      <c r="F915" s="37" t="s">
        <v>165</v>
      </c>
      <c r="G915" s="37" t="s">
        <v>165</v>
      </c>
      <c r="H915" s="86">
        <v>180.12</v>
      </c>
      <c r="I915" s="86">
        <v>211</v>
      </c>
      <c r="J915" s="35">
        <v>21.57</v>
      </c>
      <c r="K915" s="37" t="s">
        <v>165</v>
      </c>
      <c r="L915" s="36" t="s">
        <v>165</v>
      </c>
      <c r="M915" s="35">
        <v>217.28</v>
      </c>
      <c r="N915" s="37" t="s">
        <v>165</v>
      </c>
      <c r="O915" s="38"/>
    </row>
    <row r="916" spans="1:15" x14ac:dyDescent="0.3">
      <c r="A916" s="3">
        <v>2029</v>
      </c>
      <c r="B916" s="35">
        <v>942.13</v>
      </c>
      <c r="C916" s="35">
        <v>118.27882042730599</v>
      </c>
      <c r="D916" s="35">
        <v>515.01</v>
      </c>
      <c r="E916" s="35">
        <v>2060.04</v>
      </c>
      <c r="F916" s="37" t="s">
        <v>165</v>
      </c>
      <c r="G916" s="37" t="s">
        <v>165</v>
      </c>
      <c r="H916" s="86">
        <v>223.15</v>
      </c>
      <c r="I916" s="86">
        <v>218</v>
      </c>
      <c r="J916" s="35">
        <v>26.759999999999998</v>
      </c>
      <c r="K916" s="37" t="s">
        <v>165</v>
      </c>
      <c r="L916" s="36" t="s">
        <v>165</v>
      </c>
      <c r="M916" s="35">
        <v>400.01</v>
      </c>
      <c r="N916" s="37" t="s">
        <v>165</v>
      </c>
      <c r="O916" s="38"/>
    </row>
    <row r="917" spans="1:15" x14ac:dyDescent="0.3">
      <c r="A917" s="3">
        <v>2030</v>
      </c>
      <c r="B917" s="35">
        <v>1082.99</v>
      </c>
      <c r="C917" s="35">
        <v>119.55259402516945</v>
      </c>
      <c r="D917" s="35">
        <v>999.99</v>
      </c>
      <c r="E917" s="35">
        <v>3999.96</v>
      </c>
      <c r="F917" s="37" t="s">
        <v>165</v>
      </c>
      <c r="G917" s="37" t="s">
        <v>165</v>
      </c>
      <c r="H917" s="86">
        <v>266.18</v>
      </c>
      <c r="I917" s="86">
        <v>228</v>
      </c>
      <c r="J917" s="35">
        <v>30.79</v>
      </c>
      <c r="K917" s="37" t="s">
        <v>165</v>
      </c>
      <c r="L917" s="36" t="s">
        <v>165</v>
      </c>
      <c r="M917" s="35">
        <v>400.01</v>
      </c>
      <c r="N917" s="37" t="s">
        <v>165</v>
      </c>
      <c r="O917" s="38"/>
    </row>
    <row r="918" spans="1:15" x14ac:dyDescent="0.3">
      <c r="A918" s="3">
        <v>2031</v>
      </c>
      <c r="B918" s="35">
        <v>1176.2649999999999</v>
      </c>
      <c r="C918" s="35">
        <v>119.0394661550436</v>
      </c>
      <c r="D918" s="35">
        <v>999.99</v>
      </c>
      <c r="E918" s="35">
        <v>3999.96</v>
      </c>
      <c r="F918" s="37" t="s">
        <v>165</v>
      </c>
      <c r="G918" s="37" t="s">
        <v>165</v>
      </c>
      <c r="H918" s="86">
        <v>301.23</v>
      </c>
      <c r="I918" s="86">
        <v>242</v>
      </c>
      <c r="J918" s="35">
        <v>30.8</v>
      </c>
      <c r="K918" s="37" t="s">
        <v>165</v>
      </c>
      <c r="L918" s="36" t="s">
        <v>165</v>
      </c>
      <c r="M918" s="35">
        <v>400.01</v>
      </c>
      <c r="N918" s="37" t="s">
        <v>165</v>
      </c>
      <c r="O918" s="38"/>
    </row>
    <row r="919" spans="1:15" x14ac:dyDescent="0.3">
      <c r="A919" s="3">
        <v>2032</v>
      </c>
      <c r="B919" s="35">
        <v>1286.8549999999998</v>
      </c>
      <c r="C919" s="35">
        <v>118.41300061010524</v>
      </c>
      <c r="D919" s="35">
        <v>999.99</v>
      </c>
      <c r="E919" s="35">
        <v>3999.96</v>
      </c>
      <c r="F919" s="37" t="s">
        <v>165</v>
      </c>
      <c r="G919" s="37" t="s">
        <v>165</v>
      </c>
      <c r="H919" s="86">
        <v>335.28</v>
      </c>
      <c r="I919" s="86">
        <v>252</v>
      </c>
      <c r="J919" s="35">
        <v>30.8</v>
      </c>
      <c r="K919" s="37" t="s">
        <v>165</v>
      </c>
      <c r="L919" s="36" t="s">
        <v>165</v>
      </c>
      <c r="M919" s="35">
        <v>400.01</v>
      </c>
      <c r="N919" s="37" t="s">
        <v>165</v>
      </c>
      <c r="O919" s="38"/>
    </row>
    <row r="920" spans="1:15" x14ac:dyDescent="0.3">
      <c r="A920" s="3">
        <v>2033</v>
      </c>
      <c r="B920" s="35">
        <v>1395.2349999999999</v>
      </c>
      <c r="C920" s="35">
        <v>118.02089450464705</v>
      </c>
      <c r="D920" s="35">
        <v>999.99</v>
      </c>
      <c r="E920" s="35">
        <v>3999.96</v>
      </c>
      <c r="F920" s="37" t="s">
        <v>165</v>
      </c>
      <c r="G920" s="37" t="s">
        <v>165</v>
      </c>
      <c r="H920" s="86">
        <v>367.33</v>
      </c>
      <c r="I920" s="86">
        <v>261</v>
      </c>
      <c r="J920" s="35">
        <v>30.8</v>
      </c>
      <c r="K920" s="37" t="s">
        <v>165</v>
      </c>
      <c r="L920" s="36" t="s">
        <v>165</v>
      </c>
      <c r="M920" s="35">
        <v>400.01</v>
      </c>
      <c r="N920" s="37" t="s">
        <v>165</v>
      </c>
      <c r="O920" s="38"/>
    </row>
    <row r="921" spans="1:15" x14ac:dyDescent="0.3">
      <c r="A921" s="3">
        <v>2034</v>
      </c>
      <c r="B921" s="35">
        <v>1503.4549999999999</v>
      </c>
      <c r="C921" s="35">
        <v>117.51542513212381</v>
      </c>
      <c r="D921" s="35">
        <v>999.99</v>
      </c>
      <c r="E921" s="35">
        <v>3999.96</v>
      </c>
      <c r="F921" s="37" t="s">
        <v>165</v>
      </c>
      <c r="G921" s="37" t="s">
        <v>165</v>
      </c>
      <c r="H921" s="86">
        <v>398.38</v>
      </c>
      <c r="I921" s="86">
        <v>270</v>
      </c>
      <c r="J921" s="35">
        <v>30.8</v>
      </c>
      <c r="K921" s="37" t="s">
        <v>165</v>
      </c>
      <c r="L921" s="36" t="s">
        <v>165</v>
      </c>
      <c r="M921" s="35">
        <v>400.01</v>
      </c>
      <c r="N921" s="37" t="s">
        <v>165</v>
      </c>
      <c r="O921" s="38"/>
    </row>
    <row r="922" spans="1:15" x14ac:dyDescent="0.3">
      <c r="A922" s="3">
        <v>2035</v>
      </c>
      <c r="B922" s="35">
        <v>1622.8449999999998</v>
      </c>
      <c r="C922" s="35">
        <v>117.01248310646319</v>
      </c>
      <c r="D922" s="35">
        <v>999.99</v>
      </c>
      <c r="E922" s="35">
        <v>3999.96</v>
      </c>
      <c r="F922" s="37" t="s">
        <v>165</v>
      </c>
      <c r="G922" s="37" t="s">
        <v>165</v>
      </c>
      <c r="H922" s="86">
        <v>427.43</v>
      </c>
      <c r="I922" s="86">
        <v>272</v>
      </c>
      <c r="J922" s="35">
        <v>30.8</v>
      </c>
      <c r="K922" s="37" t="s">
        <v>165</v>
      </c>
      <c r="L922" s="36" t="s">
        <v>165</v>
      </c>
      <c r="M922" s="35">
        <v>400.01</v>
      </c>
      <c r="N922" s="37" t="s">
        <v>165</v>
      </c>
      <c r="O922" s="38"/>
    </row>
    <row r="923" spans="1:15" x14ac:dyDescent="0.3">
      <c r="A923" s="3">
        <v>2036</v>
      </c>
      <c r="B923" s="35">
        <v>1779.9449999999999</v>
      </c>
      <c r="C923" s="35">
        <v>116.39845321543309</v>
      </c>
      <c r="D923" s="35">
        <v>999.99</v>
      </c>
      <c r="E923" s="35">
        <v>3999.96</v>
      </c>
      <c r="F923" s="37" t="s">
        <v>165</v>
      </c>
      <c r="G923" s="37" t="s">
        <v>165</v>
      </c>
      <c r="H923" s="86">
        <v>454.48</v>
      </c>
      <c r="I923" s="86">
        <v>287</v>
      </c>
      <c r="J923" s="35">
        <v>30.8</v>
      </c>
      <c r="K923" s="37" t="s">
        <v>165</v>
      </c>
      <c r="L923" s="36" t="s">
        <v>165</v>
      </c>
      <c r="M923" s="35">
        <v>400.01</v>
      </c>
      <c r="N923" s="37" t="s">
        <v>165</v>
      </c>
      <c r="O923" s="38"/>
    </row>
    <row r="924" spans="1:15" x14ac:dyDescent="0.3">
      <c r="A924" s="3">
        <v>2037</v>
      </c>
      <c r="B924" s="35">
        <v>1957.0349999999999</v>
      </c>
      <c r="C924" s="35">
        <v>67.74752039704336</v>
      </c>
      <c r="D924" s="35">
        <v>999.99</v>
      </c>
      <c r="E924" s="35">
        <v>3999.96</v>
      </c>
      <c r="F924" s="37" t="s">
        <v>165</v>
      </c>
      <c r="G924" s="37" t="s">
        <v>165</v>
      </c>
      <c r="H924" s="86">
        <v>479.53</v>
      </c>
      <c r="I924" s="86">
        <v>296</v>
      </c>
      <c r="J924" s="35">
        <v>30.8</v>
      </c>
      <c r="K924" s="37" t="s">
        <v>165</v>
      </c>
      <c r="L924" s="36" t="s">
        <v>165</v>
      </c>
      <c r="M924" s="35">
        <v>400.01</v>
      </c>
      <c r="N924" s="37" t="s">
        <v>165</v>
      </c>
      <c r="O924" s="38"/>
    </row>
    <row r="925" spans="1:15" x14ac:dyDescent="0.3">
      <c r="A925" s="3">
        <v>2038</v>
      </c>
      <c r="B925" s="35">
        <v>2146.3650000000002</v>
      </c>
      <c r="C925" s="35">
        <v>41.471463165077267</v>
      </c>
      <c r="D925" s="35">
        <v>999.99</v>
      </c>
      <c r="E925" s="35">
        <v>3999.96</v>
      </c>
      <c r="F925" s="37" t="s">
        <v>165</v>
      </c>
      <c r="G925" s="37" t="s">
        <v>165</v>
      </c>
      <c r="H925" s="86">
        <v>502.58</v>
      </c>
      <c r="I925" s="86">
        <v>303</v>
      </c>
      <c r="J925" s="35">
        <v>30.8</v>
      </c>
      <c r="K925" s="37" t="s">
        <v>165</v>
      </c>
      <c r="L925" s="36" t="s">
        <v>165</v>
      </c>
      <c r="M925" s="35">
        <v>400.01</v>
      </c>
      <c r="N925" s="37" t="s">
        <v>165</v>
      </c>
      <c r="O925" s="38"/>
    </row>
    <row r="926" spans="1:15" x14ac:dyDescent="0.3">
      <c r="A926" s="3">
        <v>2039</v>
      </c>
      <c r="B926" s="35">
        <v>2294.9349999999999</v>
      </c>
      <c r="C926" s="35">
        <v>16.927020000000002</v>
      </c>
      <c r="D926" s="35">
        <v>1100</v>
      </c>
      <c r="E926" s="35">
        <v>4400</v>
      </c>
      <c r="F926" s="37" t="s">
        <v>165</v>
      </c>
      <c r="G926" s="37" t="s">
        <v>165</v>
      </c>
      <c r="H926" s="86">
        <v>521.63</v>
      </c>
      <c r="I926" s="86">
        <v>310</v>
      </c>
      <c r="J926" s="35">
        <v>30.8</v>
      </c>
      <c r="K926" s="37" t="s">
        <v>165</v>
      </c>
      <c r="L926" s="36" t="s">
        <v>165</v>
      </c>
      <c r="M926" s="35">
        <v>400.01</v>
      </c>
      <c r="N926" s="37" t="s">
        <v>165</v>
      </c>
      <c r="O926" s="38"/>
    </row>
    <row r="927" spans="1:15" x14ac:dyDescent="0.3">
      <c r="A927" s="3">
        <v>2040</v>
      </c>
      <c r="B927" s="35">
        <v>2414.9949999999999</v>
      </c>
      <c r="C927" s="35">
        <v>16.927020000000002</v>
      </c>
      <c r="D927" s="35">
        <v>1200.01</v>
      </c>
      <c r="E927" s="35">
        <v>4800.04</v>
      </c>
      <c r="F927" s="37" t="s">
        <v>165</v>
      </c>
      <c r="G927" s="37" t="s">
        <v>165</v>
      </c>
      <c r="H927" s="86">
        <v>537.67999999999995</v>
      </c>
      <c r="I927" s="86">
        <v>306</v>
      </c>
      <c r="J927" s="35">
        <v>30.8</v>
      </c>
      <c r="K927" s="37" t="s">
        <v>165</v>
      </c>
      <c r="L927" s="36" t="s">
        <v>165</v>
      </c>
      <c r="M927" s="35">
        <v>400.01</v>
      </c>
      <c r="N927" s="37" t="s">
        <v>165</v>
      </c>
      <c r="O927" s="38"/>
    </row>
    <row r="928" spans="1:15" x14ac:dyDescent="0.3">
      <c r="A928" s="3">
        <v>2041</v>
      </c>
      <c r="B928" s="35">
        <v>2573.625</v>
      </c>
      <c r="C928" s="35">
        <v>16.927020000000002</v>
      </c>
      <c r="D928" s="35">
        <v>1200.01</v>
      </c>
      <c r="E928" s="35">
        <v>4800.04</v>
      </c>
      <c r="F928" s="37" t="s">
        <v>165</v>
      </c>
      <c r="G928" s="37" t="s">
        <v>165</v>
      </c>
      <c r="H928" s="86">
        <v>553.73</v>
      </c>
      <c r="I928" s="86">
        <v>314</v>
      </c>
      <c r="J928" s="35">
        <v>30.8</v>
      </c>
      <c r="K928" s="37" t="s">
        <v>165</v>
      </c>
      <c r="L928" s="36" t="s">
        <v>165</v>
      </c>
      <c r="M928" s="35">
        <v>400.01</v>
      </c>
      <c r="N928" s="37" t="s">
        <v>165</v>
      </c>
      <c r="O928" s="38"/>
    </row>
    <row r="929" spans="1:15" x14ac:dyDescent="0.3">
      <c r="A929" s="3">
        <v>2042</v>
      </c>
      <c r="B929" s="35">
        <v>2623.9849999999997</v>
      </c>
      <c r="C929" s="35">
        <v>16.927020000000002</v>
      </c>
      <c r="D929" s="35">
        <v>1200.01</v>
      </c>
      <c r="E929" s="35">
        <v>4800.04</v>
      </c>
      <c r="F929" s="37" t="s">
        <v>165</v>
      </c>
      <c r="G929" s="37" t="s">
        <v>165</v>
      </c>
      <c r="H929" s="86">
        <v>564.78</v>
      </c>
      <c r="I929" s="86">
        <v>330</v>
      </c>
      <c r="J929" s="35">
        <v>30.8</v>
      </c>
      <c r="K929" s="37" t="s">
        <v>165</v>
      </c>
      <c r="L929" s="36" t="s">
        <v>165</v>
      </c>
      <c r="M929" s="35">
        <v>400.01</v>
      </c>
      <c r="N929" s="37" t="s">
        <v>165</v>
      </c>
      <c r="O929" s="38"/>
    </row>
    <row r="930" spans="1:15" customFormat="1" x14ac:dyDescent="0.3">
      <c r="A930" s="3">
        <v>2043</v>
      </c>
      <c r="B930" s="35">
        <v>2709.1249999999995</v>
      </c>
      <c r="C930" s="35">
        <v>16.927020000000002</v>
      </c>
      <c r="D930" s="35">
        <v>1200.01</v>
      </c>
      <c r="E930" s="35">
        <v>4800.04</v>
      </c>
      <c r="F930" s="37" t="s">
        <v>165</v>
      </c>
      <c r="G930" s="37" t="s">
        <v>165</v>
      </c>
      <c r="H930" s="86">
        <v>573.83000000000004</v>
      </c>
      <c r="I930" s="86">
        <v>336</v>
      </c>
      <c r="J930" s="35">
        <v>30.8</v>
      </c>
      <c r="K930" s="37" t="s">
        <v>165</v>
      </c>
      <c r="L930" s="36" t="s">
        <v>165</v>
      </c>
      <c r="M930" s="35">
        <v>400.01</v>
      </c>
      <c r="N930" s="37" t="s">
        <v>165</v>
      </c>
      <c r="O930" s="38"/>
    </row>
    <row r="931" spans="1:15" x14ac:dyDescent="0.3">
      <c r="H931" s="82" t="s">
        <v>149</v>
      </c>
      <c r="I931" s="82" t="s">
        <v>149</v>
      </c>
    </row>
    <row r="932" spans="1:15" x14ac:dyDescent="0.3">
      <c r="A932" s="3">
        <f>A907+1</f>
        <v>37</v>
      </c>
      <c r="B932" s="47" t="str">
        <f ca="1">OFFSET(Portfolios!$B$7,A932,0)</f>
        <v>Portfolio37</v>
      </c>
      <c r="C932" s="47" t="str">
        <f ca="1">VLOOKUP(B932,Portfolios!$B$8:$D$47,2,FALSE)</f>
        <v>25 Mwa EE</v>
      </c>
      <c r="H932" s="82" t="s">
        <v>149</v>
      </c>
      <c r="I932" s="82" t="s">
        <v>149</v>
      </c>
    </row>
    <row r="933" spans="1:15" x14ac:dyDescent="0.3">
      <c r="B933" s="3" t="s">
        <v>152</v>
      </c>
      <c r="C933" s="3" t="s">
        <v>152</v>
      </c>
      <c r="D933" s="3" t="s">
        <v>153</v>
      </c>
      <c r="E933" s="3" t="s">
        <v>154</v>
      </c>
      <c r="F933" s="3" t="s">
        <v>153</v>
      </c>
      <c r="G933" s="3" t="s">
        <v>154</v>
      </c>
      <c r="H933" s="82" t="s">
        <v>149</v>
      </c>
      <c r="I933" s="82" t="s">
        <v>149</v>
      </c>
      <c r="J933" s="42" t="s">
        <v>157</v>
      </c>
      <c r="K933" s="11" t="s">
        <v>158</v>
      </c>
      <c r="L933" s="26"/>
    </row>
    <row r="934" spans="1:15" x14ac:dyDescent="0.3">
      <c r="A934" s="3" t="s">
        <v>160</v>
      </c>
      <c r="B934" s="3" t="s">
        <v>161</v>
      </c>
      <c r="C934" s="3" t="s">
        <v>162</v>
      </c>
      <c r="D934" s="3" t="s">
        <v>161</v>
      </c>
      <c r="E934" s="3" t="s">
        <v>161</v>
      </c>
      <c r="F934" s="3" t="s">
        <v>162</v>
      </c>
      <c r="G934" s="3" t="s">
        <v>162</v>
      </c>
      <c r="H934" s="82" t="s">
        <v>155</v>
      </c>
      <c r="I934" s="82" t="s">
        <v>156</v>
      </c>
      <c r="J934" s="3" t="s">
        <v>161</v>
      </c>
      <c r="K934" s="3" t="s">
        <v>162</v>
      </c>
      <c r="L934" s="3" t="s">
        <v>163</v>
      </c>
      <c r="M934" s="3" t="s">
        <v>174</v>
      </c>
      <c r="N934" s="3" t="s">
        <v>164</v>
      </c>
    </row>
    <row r="935" spans="1:15" x14ac:dyDescent="0.3">
      <c r="A935" s="3">
        <v>2023</v>
      </c>
      <c r="B935" s="36" t="s">
        <v>165</v>
      </c>
      <c r="C935" s="36">
        <v>85.489954347818653</v>
      </c>
      <c r="D935" s="37" t="s">
        <v>165</v>
      </c>
      <c r="E935" s="37" t="s">
        <v>165</v>
      </c>
      <c r="F935" s="37" t="s">
        <v>165</v>
      </c>
      <c r="G935" s="37" t="s">
        <v>165</v>
      </c>
      <c r="H935" s="84" t="s">
        <v>165</v>
      </c>
      <c r="I935" s="84" t="s">
        <v>165</v>
      </c>
      <c r="J935" s="37" t="s">
        <v>165</v>
      </c>
      <c r="K935" s="37" t="s">
        <v>165</v>
      </c>
      <c r="L935" s="36" t="s">
        <v>165</v>
      </c>
      <c r="M935" s="36" t="s">
        <v>165</v>
      </c>
      <c r="N935" s="37" t="s">
        <v>165</v>
      </c>
      <c r="O935" s="37"/>
    </row>
    <row r="936" spans="1:15" x14ac:dyDescent="0.3">
      <c r="A936" s="3">
        <v>2024</v>
      </c>
      <c r="B936" s="35">
        <v>138.6</v>
      </c>
      <c r="C936" s="35">
        <v>112.46754069217755</v>
      </c>
      <c r="D936" s="35">
        <v>0</v>
      </c>
      <c r="E936" s="36">
        <v>0</v>
      </c>
      <c r="F936" s="37" t="s">
        <v>165</v>
      </c>
      <c r="G936" s="37" t="s">
        <v>165</v>
      </c>
      <c r="H936" s="85">
        <v>30</v>
      </c>
      <c r="I936" s="85">
        <v>133</v>
      </c>
      <c r="J936" s="35">
        <v>0</v>
      </c>
      <c r="K936" s="37" t="s">
        <v>165</v>
      </c>
      <c r="L936" s="36" t="s">
        <v>165</v>
      </c>
      <c r="M936" s="35">
        <v>0</v>
      </c>
      <c r="N936" s="37" t="s">
        <v>165</v>
      </c>
      <c r="O936" s="38"/>
    </row>
    <row r="937" spans="1:15" x14ac:dyDescent="0.3">
      <c r="A937" s="3">
        <v>2025</v>
      </c>
      <c r="B937" s="35">
        <v>250.21499999999997</v>
      </c>
      <c r="C937" s="35">
        <v>113.20977148356157</v>
      </c>
      <c r="D937" s="35">
        <v>400</v>
      </c>
      <c r="E937" s="36">
        <v>1600</v>
      </c>
      <c r="F937" s="37" t="s">
        <v>165</v>
      </c>
      <c r="G937" s="37" t="s">
        <v>165</v>
      </c>
      <c r="H937" s="85">
        <v>60</v>
      </c>
      <c r="I937" s="85">
        <v>162</v>
      </c>
      <c r="J937" s="35">
        <v>0</v>
      </c>
      <c r="K937" s="37" t="s">
        <v>165</v>
      </c>
      <c r="L937" s="36" t="s">
        <v>165</v>
      </c>
      <c r="M937" s="35">
        <v>0</v>
      </c>
      <c r="N937" s="37" t="s">
        <v>165</v>
      </c>
      <c r="O937" s="38"/>
    </row>
    <row r="938" spans="1:15" x14ac:dyDescent="0.3">
      <c r="A938" s="3">
        <v>2026</v>
      </c>
      <c r="B938" s="35">
        <v>660.27</v>
      </c>
      <c r="C938" s="35">
        <v>114.47310072614376</v>
      </c>
      <c r="D938" s="35">
        <v>523.46</v>
      </c>
      <c r="E938" s="35">
        <v>2093.84</v>
      </c>
      <c r="F938" s="37" t="s">
        <v>165</v>
      </c>
      <c r="G938" s="37" t="s">
        <v>165</v>
      </c>
      <c r="H938" s="86">
        <v>95.06</v>
      </c>
      <c r="I938" s="86">
        <v>183</v>
      </c>
      <c r="J938" s="35">
        <v>12.549999999999999</v>
      </c>
      <c r="K938" s="37" t="s">
        <v>165</v>
      </c>
      <c r="L938" s="36" t="s">
        <v>165</v>
      </c>
      <c r="M938" s="35">
        <v>0</v>
      </c>
      <c r="N938" s="37" t="s">
        <v>165</v>
      </c>
      <c r="O938" s="38"/>
    </row>
    <row r="939" spans="1:15" x14ac:dyDescent="0.3">
      <c r="A939" s="3">
        <v>2027</v>
      </c>
      <c r="B939" s="35">
        <v>704.68</v>
      </c>
      <c r="C939" s="35">
        <v>115.73906072251305</v>
      </c>
      <c r="D939" s="35">
        <v>523.46</v>
      </c>
      <c r="E939" s="35">
        <v>2093.84</v>
      </c>
      <c r="F939" s="37" t="s">
        <v>165</v>
      </c>
      <c r="G939" s="37" t="s">
        <v>165</v>
      </c>
      <c r="H939" s="86">
        <v>130.09</v>
      </c>
      <c r="I939" s="86">
        <v>199</v>
      </c>
      <c r="J939" s="35">
        <v>16.010000000000002</v>
      </c>
      <c r="K939" s="37" t="s">
        <v>165</v>
      </c>
      <c r="L939" s="36" t="s">
        <v>165</v>
      </c>
      <c r="M939" s="35">
        <v>100.01</v>
      </c>
      <c r="N939" s="37" t="s">
        <v>165</v>
      </c>
      <c r="O939" s="38"/>
    </row>
    <row r="940" spans="1:15" x14ac:dyDescent="0.3">
      <c r="A940" s="3">
        <v>2028</v>
      </c>
      <c r="B940" s="35">
        <v>782.96</v>
      </c>
      <c r="C940" s="35">
        <v>116.88938767031144</v>
      </c>
      <c r="D940" s="35">
        <v>523.46</v>
      </c>
      <c r="E940" s="35">
        <v>2093.84</v>
      </c>
      <c r="F940" s="37" t="s">
        <v>165</v>
      </c>
      <c r="G940" s="37" t="s">
        <v>165</v>
      </c>
      <c r="H940" s="86">
        <v>165.12</v>
      </c>
      <c r="I940" s="86">
        <v>211</v>
      </c>
      <c r="J940" s="35">
        <v>21.57</v>
      </c>
      <c r="K940" s="37" t="s">
        <v>165</v>
      </c>
      <c r="L940" s="36" t="s">
        <v>165</v>
      </c>
      <c r="M940" s="35">
        <v>281.39999999999998</v>
      </c>
      <c r="N940" s="37" t="s">
        <v>165</v>
      </c>
      <c r="O940" s="38"/>
    </row>
    <row r="941" spans="1:15" x14ac:dyDescent="0.3">
      <c r="A941" s="3">
        <v>2029</v>
      </c>
      <c r="B941" s="35">
        <v>962.23</v>
      </c>
      <c r="C941" s="35">
        <v>118.27882042730599</v>
      </c>
      <c r="D941" s="35">
        <v>523.46</v>
      </c>
      <c r="E941" s="35">
        <v>2093.84</v>
      </c>
      <c r="F941" s="37" t="s">
        <v>165</v>
      </c>
      <c r="G941" s="37" t="s">
        <v>165</v>
      </c>
      <c r="H941" s="86">
        <v>203.15</v>
      </c>
      <c r="I941" s="86">
        <v>218</v>
      </c>
      <c r="J941" s="35">
        <v>26.769999999999996</v>
      </c>
      <c r="K941" s="37" t="s">
        <v>165</v>
      </c>
      <c r="L941" s="36" t="s">
        <v>165</v>
      </c>
      <c r="M941" s="35">
        <v>400.01</v>
      </c>
      <c r="N941" s="37" t="s">
        <v>165</v>
      </c>
      <c r="O941" s="38"/>
    </row>
    <row r="942" spans="1:15" x14ac:dyDescent="0.3">
      <c r="A942" s="3">
        <v>2030</v>
      </c>
      <c r="B942" s="35">
        <v>1107.98</v>
      </c>
      <c r="C942" s="35">
        <v>119.55259402516945</v>
      </c>
      <c r="D942" s="35">
        <v>999.99</v>
      </c>
      <c r="E942" s="35">
        <v>3999.96</v>
      </c>
      <c r="F942" s="37" t="s">
        <v>165</v>
      </c>
      <c r="G942" s="37" t="s">
        <v>165</v>
      </c>
      <c r="H942" s="86">
        <v>241.18</v>
      </c>
      <c r="I942" s="86">
        <v>228</v>
      </c>
      <c r="J942" s="35">
        <v>30.8</v>
      </c>
      <c r="K942" s="37" t="s">
        <v>165</v>
      </c>
      <c r="L942" s="36" t="s">
        <v>165</v>
      </c>
      <c r="M942" s="35">
        <v>400.01</v>
      </c>
      <c r="N942" s="37" t="s">
        <v>165</v>
      </c>
      <c r="O942" s="38"/>
    </row>
    <row r="943" spans="1:15" x14ac:dyDescent="0.3">
      <c r="A943" s="3">
        <v>2031</v>
      </c>
      <c r="B943" s="35">
        <v>1201.2749999999999</v>
      </c>
      <c r="C943" s="35">
        <v>119.0394661550436</v>
      </c>
      <c r="D943" s="35">
        <v>999.99</v>
      </c>
      <c r="E943" s="35">
        <v>3999.96</v>
      </c>
      <c r="F943" s="37" t="s">
        <v>165</v>
      </c>
      <c r="G943" s="37" t="s">
        <v>165</v>
      </c>
      <c r="H943" s="86">
        <v>276.23</v>
      </c>
      <c r="I943" s="86">
        <v>242</v>
      </c>
      <c r="J943" s="35">
        <v>30.8</v>
      </c>
      <c r="K943" s="37" t="s">
        <v>165</v>
      </c>
      <c r="L943" s="36" t="s">
        <v>165</v>
      </c>
      <c r="M943" s="35">
        <v>400.01</v>
      </c>
      <c r="N943" s="37" t="s">
        <v>165</v>
      </c>
      <c r="O943" s="38"/>
    </row>
    <row r="944" spans="1:15" x14ac:dyDescent="0.3">
      <c r="A944" s="3">
        <v>2032</v>
      </c>
      <c r="B944" s="35">
        <v>1311.8549999999998</v>
      </c>
      <c r="C944" s="35">
        <v>118.41300061010524</v>
      </c>
      <c r="D944" s="35">
        <v>999.99</v>
      </c>
      <c r="E944" s="35">
        <v>3999.96</v>
      </c>
      <c r="F944" s="37" t="s">
        <v>165</v>
      </c>
      <c r="G944" s="37" t="s">
        <v>165</v>
      </c>
      <c r="H944" s="86">
        <v>310.27999999999997</v>
      </c>
      <c r="I944" s="86">
        <v>252</v>
      </c>
      <c r="J944" s="35">
        <v>30.8</v>
      </c>
      <c r="K944" s="37" t="s">
        <v>165</v>
      </c>
      <c r="L944" s="36" t="s">
        <v>165</v>
      </c>
      <c r="M944" s="35">
        <v>400.01</v>
      </c>
      <c r="N944" s="37" t="s">
        <v>165</v>
      </c>
      <c r="O944" s="38"/>
    </row>
    <row r="945" spans="1:15" x14ac:dyDescent="0.3">
      <c r="A945" s="3">
        <v>2033</v>
      </c>
      <c r="B945" s="35">
        <v>1420.2349999999999</v>
      </c>
      <c r="C945" s="35">
        <v>118.02089450464705</v>
      </c>
      <c r="D945" s="35">
        <v>999.99</v>
      </c>
      <c r="E945" s="35">
        <v>3999.96</v>
      </c>
      <c r="F945" s="37" t="s">
        <v>165</v>
      </c>
      <c r="G945" s="37" t="s">
        <v>165</v>
      </c>
      <c r="H945" s="86">
        <v>342.33</v>
      </c>
      <c r="I945" s="86">
        <v>261</v>
      </c>
      <c r="J945" s="35">
        <v>30.8</v>
      </c>
      <c r="K945" s="37" t="s">
        <v>165</v>
      </c>
      <c r="L945" s="36" t="s">
        <v>165</v>
      </c>
      <c r="M945" s="35">
        <v>400.01</v>
      </c>
      <c r="N945" s="37" t="s">
        <v>165</v>
      </c>
      <c r="O945" s="38"/>
    </row>
    <row r="946" spans="1:15" x14ac:dyDescent="0.3">
      <c r="A946" s="3">
        <v>2034</v>
      </c>
      <c r="B946" s="35">
        <v>1528.4649999999997</v>
      </c>
      <c r="C946" s="35">
        <v>117.51542513212381</v>
      </c>
      <c r="D946" s="35">
        <v>999.99</v>
      </c>
      <c r="E946" s="35">
        <v>3999.96</v>
      </c>
      <c r="F946" s="37" t="s">
        <v>165</v>
      </c>
      <c r="G946" s="37" t="s">
        <v>165</v>
      </c>
      <c r="H946" s="86">
        <v>373.38</v>
      </c>
      <c r="I946" s="86">
        <v>270</v>
      </c>
      <c r="J946" s="35">
        <v>30.8</v>
      </c>
      <c r="K946" s="37" t="s">
        <v>165</v>
      </c>
      <c r="L946" s="36" t="s">
        <v>165</v>
      </c>
      <c r="M946" s="35">
        <v>400.01</v>
      </c>
      <c r="N946" s="37" t="s">
        <v>165</v>
      </c>
      <c r="O946" s="38"/>
    </row>
    <row r="947" spans="1:15" x14ac:dyDescent="0.3">
      <c r="A947" s="3">
        <v>2035</v>
      </c>
      <c r="B947" s="35">
        <v>1647.8449999999998</v>
      </c>
      <c r="C947" s="35">
        <v>117.01248310646319</v>
      </c>
      <c r="D947" s="35">
        <v>999.99</v>
      </c>
      <c r="E947" s="35">
        <v>3999.96</v>
      </c>
      <c r="F947" s="37" t="s">
        <v>165</v>
      </c>
      <c r="G947" s="37" t="s">
        <v>165</v>
      </c>
      <c r="H947" s="86">
        <v>402.43</v>
      </c>
      <c r="I947" s="86">
        <v>272</v>
      </c>
      <c r="J947" s="35">
        <v>30.8</v>
      </c>
      <c r="K947" s="37" t="s">
        <v>165</v>
      </c>
      <c r="L947" s="36" t="s">
        <v>165</v>
      </c>
      <c r="M947" s="35">
        <v>400.01</v>
      </c>
      <c r="N947" s="37" t="s">
        <v>165</v>
      </c>
      <c r="O947" s="38"/>
    </row>
    <row r="948" spans="1:15" x14ac:dyDescent="0.3">
      <c r="A948" s="3">
        <v>2036</v>
      </c>
      <c r="B948" s="35">
        <v>1804.9549999999999</v>
      </c>
      <c r="C948" s="35">
        <v>116.39845321543309</v>
      </c>
      <c r="D948" s="35">
        <v>999.99</v>
      </c>
      <c r="E948" s="35">
        <v>3999.96</v>
      </c>
      <c r="F948" s="37" t="s">
        <v>165</v>
      </c>
      <c r="G948" s="37" t="s">
        <v>165</v>
      </c>
      <c r="H948" s="86">
        <v>429.48</v>
      </c>
      <c r="I948" s="86">
        <v>287</v>
      </c>
      <c r="J948" s="35">
        <v>30.8</v>
      </c>
      <c r="K948" s="37" t="s">
        <v>165</v>
      </c>
      <c r="L948" s="36" t="s">
        <v>165</v>
      </c>
      <c r="M948" s="35">
        <v>400.01</v>
      </c>
      <c r="N948" s="37" t="s">
        <v>165</v>
      </c>
      <c r="O948" s="38"/>
    </row>
    <row r="949" spans="1:15" x14ac:dyDescent="0.3">
      <c r="A949" s="3">
        <v>2037</v>
      </c>
      <c r="B949" s="35">
        <v>1982.0449999999998</v>
      </c>
      <c r="C949" s="35">
        <v>67.74752039704336</v>
      </c>
      <c r="D949" s="35">
        <v>999.99</v>
      </c>
      <c r="E949" s="35">
        <v>3999.96</v>
      </c>
      <c r="F949" s="37" t="s">
        <v>165</v>
      </c>
      <c r="G949" s="37" t="s">
        <v>165</v>
      </c>
      <c r="H949" s="86">
        <v>454.53</v>
      </c>
      <c r="I949" s="86">
        <v>296</v>
      </c>
      <c r="J949" s="35">
        <v>30.8</v>
      </c>
      <c r="K949" s="37" t="s">
        <v>165</v>
      </c>
      <c r="L949" s="36" t="s">
        <v>165</v>
      </c>
      <c r="M949" s="35">
        <v>400.01</v>
      </c>
      <c r="N949" s="37" t="s">
        <v>165</v>
      </c>
      <c r="O949" s="38"/>
    </row>
    <row r="950" spans="1:15" x14ac:dyDescent="0.3">
      <c r="A950" s="3">
        <v>2038</v>
      </c>
      <c r="B950" s="35">
        <v>2171.375</v>
      </c>
      <c r="C950" s="35">
        <v>41.471463165077267</v>
      </c>
      <c r="D950" s="35">
        <v>999.99</v>
      </c>
      <c r="E950" s="35">
        <v>3999.96</v>
      </c>
      <c r="F950" s="37" t="s">
        <v>165</v>
      </c>
      <c r="G950" s="37" t="s">
        <v>165</v>
      </c>
      <c r="H950" s="86">
        <v>477.58</v>
      </c>
      <c r="I950" s="86">
        <v>303</v>
      </c>
      <c r="J950" s="35">
        <v>30.8</v>
      </c>
      <c r="K950" s="37" t="s">
        <v>165</v>
      </c>
      <c r="L950" s="36" t="s">
        <v>165</v>
      </c>
      <c r="M950" s="35">
        <v>400.01</v>
      </c>
      <c r="N950" s="37" t="s">
        <v>165</v>
      </c>
      <c r="O950" s="38"/>
    </row>
    <row r="951" spans="1:15" x14ac:dyDescent="0.3">
      <c r="A951" s="3">
        <v>2039</v>
      </c>
      <c r="B951" s="35">
        <v>2319.9349999999995</v>
      </c>
      <c r="C951" s="35">
        <v>16.927020000000002</v>
      </c>
      <c r="D951" s="35">
        <v>1100</v>
      </c>
      <c r="E951" s="35">
        <v>4400</v>
      </c>
      <c r="F951" s="37" t="s">
        <v>165</v>
      </c>
      <c r="G951" s="37" t="s">
        <v>165</v>
      </c>
      <c r="H951" s="86">
        <v>496.63</v>
      </c>
      <c r="I951" s="86">
        <v>310</v>
      </c>
      <c r="J951" s="35">
        <v>30.8</v>
      </c>
      <c r="K951" s="37" t="s">
        <v>165</v>
      </c>
      <c r="L951" s="36" t="s">
        <v>165</v>
      </c>
      <c r="M951" s="35">
        <v>400.01</v>
      </c>
      <c r="N951" s="37" t="s">
        <v>165</v>
      </c>
      <c r="O951" s="38"/>
    </row>
    <row r="952" spans="1:15" x14ac:dyDescent="0.3">
      <c r="A952" s="3">
        <v>2040</v>
      </c>
      <c r="B952" s="35">
        <v>2439.9949999999999</v>
      </c>
      <c r="C952" s="35">
        <v>16.927020000000002</v>
      </c>
      <c r="D952" s="35">
        <v>1200.01</v>
      </c>
      <c r="E952" s="35">
        <v>4800.04</v>
      </c>
      <c r="F952" s="37" t="s">
        <v>165</v>
      </c>
      <c r="G952" s="37" t="s">
        <v>165</v>
      </c>
      <c r="H952" s="86">
        <v>512.67999999999995</v>
      </c>
      <c r="I952" s="86">
        <v>306</v>
      </c>
      <c r="J952" s="35">
        <v>30.8</v>
      </c>
      <c r="K952" s="37" t="s">
        <v>165</v>
      </c>
      <c r="L952" s="36" t="s">
        <v>165</v>
      </c>
      <c r="M952" s="35">
        <v>400.01</v>
      </c>
      <c r="N952" s="37" t="s">
        <v>165</v>
      </c>
      <c r="O952" s="38"/>
    </row>
    <row r="953" spans="1:15" x14ac:dyDescent="0.3">
      <c r="A953" s="3">
        <v>2041</v>
      </c>
      <c r="B953" s="35">
        <v>2598.6349999999998</v>
      </c>
      <c r="C953" s="35">
        <v>16.927020000000002</v>
      </c>
      <c r="D953" s="35">
        <v>1200.01</v>
      </c>
      <c r="E953" s="35">
        <v>4800.04</v>
      </c>
      <c r="F953" s="37" t="s">
        <v>165</v>
      </c>
      <c r="G953" s="37" t="s">
        <v>165</v>
      </c>
      <c r="H953" s="86">
        <v>528.73</v>
      </c>
      <c r="I953" s="86">
        <v>314</v>
      </c>
      <c r="J953" s="35">
        <v>30.8</v>
      </c>
      <c r="K953" s="37" t="s">
        <v>165</v>
      </c>
      <c r="L953" s="36" t="s">
        <v>165</v>
      </c>
      <c r="M953" s="35">
        <v>400.01</v>
      </c>
      <c r="N953" s="37" t="s">
        <v>165</v>
      </c>
      <c r="O953" s="38"/>
    </row>
    <row r="954" spans="1:15" x14ac:dyDescent="0.3">
      <c r="A954" s="3">
        <v>2042</v>
      </c>
      <c r="B954" s="35">
        <v>2648.9949999999994</v>
      </c>
      <c r="C954" s="35">
        <v>16.927020000000002</v>
      </c>
      <c r="D954" s="35">
        <v>1200.01</v>
      </c>
      <c r="E954" s="35">
        <v>4800.04</v>
      </c>
      <c r="F954" s="37" t="s">
        <v>165</v>
      </c>
      <c r="G954" s="37" t="s">
        <v>165</v>
      </c>
      <c r="H954" s="86">
        <v>539.78</v>
      </c>
      <c r="I954" s="86">
        <v>330</v>
      </c>
      <c r="J954" s="35">
        <v>30.8</v>
      </c>
      <c r="K954" s="37" t="s">
        <v>165</v>
      </c>
      <c r="L954" s="36" t="s">
        <v>165</v>
      </c>
      <c r="M954" s="35">
        <v>400.01</v>
      </c>
      <c r="N954" s="37" t="s">
        <v>165</v>
      </c>
      <c r="O954" s="38"/>
    </row>
    <row r="955" spans="1:15" customFormat="1" x14ac:dyDescent="0.3">
      <c r="A955" s="3">
        <v>2043</v>
      </c>
      <c r="B955" s="35">
        <v>2734.1349999999998</v>
      </c>
      <c r="C955" s="35">
        <v>16.927020000000002</v>
      </c>
      <c r="D955" s="35">
        <v>1200.01</v>
      </c>
      <c r="E955" s="35">
        <v>4800.04</v>
      </c>
      <c r="F955" s="37" t="s">
        <v>165</v>
      </c>
      <c r="G955" s="37" t="s">
        <v>165</v>
      </c>
      <c r="H955" s="86">
        <v>548.83000000000004</v>
      </c>
      <c r="I955" s="86">
        <v>336</v>
      </c>
      <c r="J955" s="35">
        <v>30.8</v>
      </c>
      <c r="K955" s="37" t="s">
        <v>165</v>
      </c>
      <c r="L955" s="36" t="s">
        <v>165</v>
      </c>
      <c r="M955" s="35">
        <v>400.01</v>
      </c>
      <c r="N955" s="37" t="s">
        <v>165</v>
      </c>
      <c r="O955" s="38"/>
    </row>
    <row r="956" spans="1:15" x14ac:dyDescent="0.3">
      <c r="H956" s="82" t="s">
        <v>149</v>
      </c>
      <c r="I956" s="82" t="s">
        <v>149</v>
      </c>
    </row>
    <row r="957" spans="1:15" x14ac:dyDescent="0.3">
      <c r="A957" s="3">
        <f>A932+1</f>
        <v>38</v>
      </c>
      <c r="B957" s="47" t="str">
        <f ca="1">OFFSET(Portfolios!$B$7,A957,0)</f>
        <v>Portfolio38</v>
      </c>
      <c r="C957" s="47" t="str">
        <f ca="1">VLOOKUP(B957,Portfolios!$B$8:$D$47,2,FALSE)</f>
        <v>70 Mwa EE</v>
      </c>
      <c r="H957" s="82" t="s">
        <v>149</v>
      </c>
      <c r="I957" s="82" t="s">
        <v>149</v>
      </c>
    </row>
    <row r="958" spans="1:15" x14ac:dyDescent="0.3">
      <c r="B958" s="3" t="s">
        <v>152</v>
      </c>
      <c r="C958" s="3" t="s">
        <v>152</v>
      </c>
      <c r="D958" s="3" t="s">
        <v>153</v>
      </c>
      <c r="E958" s="3" t="s">
        <v>154</v>
      </c>
      <c r="F958" s="3" t="s">
        <v>153</v>
      </c>
      <c r="G958" s="3" t="s">
        <v>154</v>
      </c>
      <c r="H958" s="82" t="s">
        <v>149</v>
      </c>
      <c r="I958" s="82" t="s">
        <v>149</v>
      </c>
      <c r="J958" s="42" t="s">
        <v>157</v>
      </c>
      <c r="K958" s="11" t="s">
        <v>158</v>
      </c>
      <c r="L958" s="26"/>
    </row>
    <row r="959" spans="1:15" x14ac:dyDescent="0.3">
      <c r="A959" s="3" t="s">
        <v>160</v>
      </c>
      <c r="B959" s="3" t="s">
        <v>161</v>
      </c>
      <c r="C959" s="3" t="s">
        <v>162</v>
      </c>
      <c r="D959" s="3" t="s">
        <v>161</v>
      </c>
      <c r="E959" s="3" t="s">
        <v>161</v>
      </c>
      <c r="F959" s="3" t="s">
        <v>162</v>
      </c>
      <c r="G959" s="3" t="s">
        <v>162</v>
      </c>
      <c r="H959" s="82" t="s">
        <v>155</v>
      </c>
      <c r="I959" s="82" t="s">
        <v>156</v>
      </c>
      <c r="J959" s="3" t="s">
        <v>161</v>
      </c>
      <c r="K959" s="3" t="s">
        <v>162</v>
      </c>
      <c r="L959" s="3" t="s">
        <v>163</v>
      </c>
      <c r="M959" s="3" t="s">
        <v>174</v>
      </c>
      <c r="N959" s="3" t="s">
        <v>164</v>
      </c>
    </row>
    <row r="960" spans="1:15" x14ac:dyDescent="0.3">
      <c r="A960" s="3">
        <v>2023</v>
      </c>
      <c r="B960" s="36" t="s">
        <v>165</v>
      </c>
      <c r="C960" s="36">
        <v>85.489954347818653</v>
      </c>
      <c r="D960" s="37"/>
      <c r="E960" s="37"/>
      <c r="F960" s="37" t="s">
        <v>165</v>
      </c>
      <c r="G960" s="37" t="s">
        <v>165</v>
      </c>
      <c r="H960" s="84" t="s">
        <v>165</v>
      </c>
      <c r="I960" s="84" t="s">
        <v>165</v>
      </c>
      <c r="J960" s="37" t="s">
        <v>165</v>
      </c>
      <c r="K960" s="37" t="s">
        <v>165</v>
      </c>
      <c r="L960" s="36" t="s">
        <v>165</v>
      </c>
      <c r="M960" s="36" t="s">
        <v>165</v>
      </c>
      <c r="N960" s="37" t="s">
        <v>165</v>
      </c>
      <c r="O960" s="37"/>
    </row>
    <row r="961" spans="1:15" x14ac:dyDescent="0.3">
      <c r="A961" s="3">
        <v>2024</v>
      </c>
      <c r="B961" s="35">
        <v>138.6</v>
      </c>
      <c r="C961" s="35">
        <v>112.46754069217755</v>
      </c>
      <c r="D961" s="35">
        <v>0</v>
      </c>
      <c r="E961" s="36">
        <v>0</v>
      </c>
      <c r="F961" s="37" t="s">
        <v>165</v>
      </c>
      <c r="G961" s="37" t="s">
        <v>165</v>
      </c>
      <c r="H961" s="85">
        <v>30</v>
      </c>
      <c r="I961" s="85">
        <v>133</v>
      </c>
      <c r="J961" s="35">
        <v>0</v>
      </c>
      <c r="K961" s="37" t="s">
        <v>165</v>
      </c>
      <c r="L961" s="36" t="s">
        <v>165</v>
      </c>
      <c r="M961" s="35">
        <v>0</v>
      </c>
      <c r="N961" s="37" t="s">
        <v>165</v>
      </c>
      <c r="O961" s="38"/>
    </row>
    <row r="962" spans="1:15" x14ac:dyDescent="0.3">
      <c r="A962" s="3">
        <v>2025</v>
      </c>
      <c r="B962" s="35">
        <v>250.21499999999997</v>
      </c>
      <c r="C962" s="35">
        <v>113.20977148356157</v>
      </c>
      <c r="D962" s="35">
        <v>400</v>
      </c>
      <c r="E962" s="36">
        <v>1600</v>
      </c>
      <c r="F962" s="37" t="s">
        <v>165</v>
      </c>
      <c r="G962" s="37" t="s">
        <v>165</v>
      </c>
      <c r="H962" s="85">
        <v>60</v>
      </c>
      <c r="I962" s="85">
        <v>162</v>
      </c>
      <c r="J962" s="35">
        <v>0</v>
      </c>
      <c r="K962" s="37" t="s">
        <v>165</v>
      </c>
      <c r="L962" s="36" t="s">
        <v>165</v>
      </c>
      <c r="M962" s="35">
        <v>0</v>
      </c>
      <c r="N962" s="37" t="s">
        <v>165</v>
      </c>
      <c r="O962" s="38"/>
    </row>
    <row r="963" spans="1:15" x14ac:dyDescent="0.3">
      <c r="A963" s="3">
        <v>2026</v>
      </c>
      <c r="B963" s="35">
        <v>660.27</v>
      </c>
      <c r="C963" s="35">
        <v>114.47310072614376</v>
      </c>
      <c r="D963" s="35">
        <v>506.92</v>
      </c>
      <c r="E963" s="35">
        <v>2027.68</v>
      </c>
      <c r="F963" s="37" t="s">
        <v>165</v>
      </c>
      <c r="G963" s="37" t="s">
        <v>165</v>
      </c>
      <c r="H963" s="86">
        <v>106.04</v>
      </c>
      <c r="I963" s="86">
        <v>183</v>
      </c>
      <c r="J963" s="35">
        <v>12.549999999999999</v>
      </c>
      <c r="K963" s="37" t="s">
        <v>165</v>
      </c>
      <c r="L963" s="36" t="s">
        <v>165</v>
      </c>
      <c r="M963" s="35">
        <v>0</v>
      </c>
      <c r="N963" s="37" t="s">
        <v>165</v>
      </c>
      <c r="O963" s="38"/>
    </row>
    <row r="964" spans="1:15" x14ac:dyDescent="0.3">
      <c r="A964" s="3">
        <v>2027</v>
      </c>
      <c r="B964" s="35">
        <v>697.39</v>
      </c>
      <c r="C964" s="35">
        <v>115.73906072251305</v>
      </c>
      <c r="D964" s="35">
        <v>506.92</v>
      </c>
      <c r="E964" s="35">
        <v>2027.68</v>
      </c>
      <c r="F964" s="37" t="s">
        <v>165</v>
      </c>
      <c r="G964" s="37" t="s">
        <v>165</v>
      </c>
      <c r="H964" s="86">
        <v>149.05000000000001</v>
      </c>
      <c r="I964" s="86">
        <v>199</v>
      </c>
      <c r="J964" s="35">
        <v>16.010000000000002</v>
      </c>
      <c r="K964" s="37" t="s">
        <v>165</v>
      </c>
      <c r="L964" s="36" t="s">
        <v>165</v>
      </c>
      <c r="M964" s="35">
        <v>83.6</v>
      </c>
      <c r="N964" s="37" t="s">
        <v>165</v>
      </c>
      <c r="O964" s="38"/>
    </row>
    <row r="965" spans="1:15" x14ac:dyDescent="0.3">
      <c r="A965" s="3">
        <v>2028</v>
      </c>
      <c r="B965" s="35">
        <v>765.2</v>
      </c>
      <c r="C965" s="35">
        <v>116.88938767031144</v>
      </c>
      <c r="D965" s="35">
        <v>506.92</v>
      </c>
      <c r="E965" s="35">
        <v>2027.68</v>
      </c>
      <c r="F965" s="37" t="s">
        <v>165</v>
      </c>
      <c r="G965" s="37" t="s">
        <v>165</v>
      </c>
      <c r="H965" s="86">
        <v>192.06</v>
      </c>
      <c r="I965" s="86">
        <v>211</v>
      </c>
      <c r="J965" s="35">
        <v>21.57</v>
      </c>
      <c r="K965" s="37" t="s">
        <v>165</v>
      </c>
      <c r="L965" s="36" t="s">
        <v>165</v>
      </c>
      <c r="M965" s="35">
        <v>239.42</v>
      </c>
      <c r="N965" s="37" t="s">
        <v>165</v>
      </c>
      <c r="O965" s="38"/>
    </row>
    <row r="966" spans="1:15" x14ac:dyDescent="0.3">
      <c r="A966" s="3">
        <v>2029</v>
      </c>
      <c r="B966" s="35">
        <v>925.1</v>
      </c>
      <c r="C966" s="35">
        <v>118.27882042730599</v>
      </c>
      <c r="D966" s="35">
        <v>506.92</v>
      </c>
      <c r="E966" s="35">
        <v>2027.68</v>
      </c>
      <c r="F966" s="37" t="s">
        <v>165</v>
      </c>
      <c r="G966" s="37" t="s">
        <v>165</v>
      </c>
      <c r="H966" s="86">
        <v>240.07</v>
      </c>
      <c r="I966" s="86">
        <v>218</v>
      </c>
      <c r="J966" s="35">
        <v>26.759999999999998</v>
      </c>
      <c r="K966" s="37" t="s">
        <v>165</v>
      </c>
      <c r="L966" s="36" t="s">
        <v>165</v>
      </c>
      <c r="M966" s="35">
        <v>400.01</v>
      </c>
      <c r="N966" s="37" t="s">
        <v>165</v>
      </c>
      <c r="O966" s="38"/>
    </row>
    <row r="967" spans="1:15" x14ac:dyDescent="0.3">
      <c r="A967" s="3">
        <v>2030</v>
      </c>
      <c r="B967" s="35">
        <v>1063.0899999999999</v>
      </c>
      <c r="C967" s="35">
        <v>119.55259402516945</v>
      </c>
      <c r="D967" s="35">
        <v>999.99</v>
      </c>
      <c r="E967" s="35">
        <v>3999.96</v>
      </c>
      <c r="F967" s="37" t="s">
        <v>165</v>
      </c>
      <c r="G967" s="37" t="s">
        <v>165</v>
      </c>
      <c r="H967" s="86">
        <v>286.08</v>
      </c>
      <c r="I967" s="86">
        <v>228</v>
      </c>
      <c r="J967" s="35">
        <v>30.79</v>
      </c>
      <c r="K967" s="37" t="s">
        <v>165</v>
      </c>
      <c r="L967" s="36" t="s">
        <v>165</v>
      </c>
      <c r="M967" s="35">
        <v>400.01</v>
      </c>
      <c r="N967" s="37" t="s">
        <v>165</v>
      </c>
      <c r="O967" s="38"/>
    </row>
    <row r="968" spans="1:15" x14ac:dyDescent="0.3">
      <c r="A968" s="3">
        <v>2031</v>
      </c>
      <c r="B968" s="35">
        <v>1156.365</v>
      </c>
      <c r="C968" s="35">
        <v>119.0394661550436</v>
      </c>
      <c r="D968" s="35">
        <v>999.99</v>
      </c>
      <c r="E968" s="35">
        <v>3999.96</v>
      </c>
      <c r="F968" s="37" t="s">
        <v>165</v>
      </c>
      <c r="G968" s="37" t="s">
        <v>165</v>
      </c>
      <c r="H968" s="86">
        <v>321.13</v>
      </c>
      <c r="I968" s="86">
        <v>242</v>
      </c>
      <c r="J968" s="35">
        <v>30.8</v>
      </c>
      <c r="K968" s="37" t="s">
        <v>165</v>
      </c>
      <c r="L968" s="36" t="s">
        <v>165</v>
      </c>
      <c r="M968" s="35">
        <v>400.01</v>
      </c>
      <c r="N968" s="37" t="s">
        <v>165</v>
      </c>
      <c r="O968" s="38"/>
    </row>
    <row r="969" spans="1:15" x14ac:dyDescent="0.3">
      <c r="A969" s="3">
        <v>2032</v>
      </c>
      <c r="B969" s="35">
        <v>1266.9549999999999</v>
      </c>
      <c r="C969" s="35">
        <v>118.41300061010524</v>
      </c>
      <c r="D969" s="35">
        <v>999.99</v>
      </c>
      <c r="E969" s="35">
        <v>3999.96</v>
      </c>
      <c r="F969" s="37" t="s">
        <v>165</v>
      </c>
      <c r="G969" s="37" t="s">
        <v>165</v>
      </c>
      <c r="H969" s="86">
        <v>355.18</v>
      </c>
      <c r="I969" s="86">
        <v>252</v>
      </c>
      <c r="J969" s="35">
        <v>30.8</v>
      </c>
      <c r="K969" s="37" t="s">
        <v>165</v>
      </c>
      <c r="L969" s="36" t="s">
        <v>165</v>
      </c>
      <c r="M969" s="35">
        <v>400.01</v>
      </c>
      <c r="N969" s="37" t="s">
        <v>165</v>
      </c>
      <c r="O969" s="38"/>
    </row>
    <row r="970" spans="1:15" x14ac:dyDescent="0.3">
      <c r="A970" s="3">
        <v>2033</v>
      </c>
      <c r="B970" s="35">
        <v>1375.3349999999998</v>
      </c>
      <c r="C970" s="35">
        <v>118.02089450464705</v>
      </c>
      <c r="D970" s="35">
        <v>999.99</v>
      </c>
      <c r="E970" s="35">
        <v>3999.96</v>
      </c>
      <c r="F970" s="37" t="s">
        <v>165</v>
      </c>
      <c r="G970" s="37" t="s">
        <v>165</v>
      </c>
      <c r="H970" s="86">
        <v>387.23</v>
      </c>
      <c r="I970" s="86">
        <v>261</v>
      </c>
      <c r="J970" s="35">
        <v>30.8</v>
      </c>
      <c r="K970" s="37" t="s">
        <v>165</v>
      </c>
      <c r="L970" s="36" t="s">
        <v>165</v>
      </c>
      <c r="M970" s="35">
        <v>400.01</v>
      </c>
      <c r="N970" s="37" t="s">
        <v>165</v>
      </c>
      <c r="O970" s="38"/>
    </row>
    <row r="971" spans="1:15" x14ac:dyDescent="0.3">
      <c r="A971" s="3">
        <v>2034</v>
      </c>
      <c r="B971" s="35">
        <v>1483.5549999999998</v>
      </c>
      <c r="C971" s="35">
        <v>117.51542513212381</v>
      </c>
      <c r="D971" s="35">
        <v>999.99</v>
      </c>
      <c r="E971" s="35">
        <v>3999.96</v>
      </c>
      <c r="F971" s="37" t="s">
        <v>165</v>
      </c>
      <c r="G971" s="37" t="s">
        <v>165</v>
      </c>
      <c r="H971" s="86">
        <v>418.28</v>
      </c>
      <c r="I971" s="86">
        <v>270</v>
      </c>
      <c r="J971" s="35">
        <v>30.8</v>
      </c>
      <c r="K971" s="37" t="s">
        <v>165</v>
      </c>
      <c r="L971" s="36" t="s">
        <v>165</v>
      </c>
      <c r="M971" s="35">
        <v>400.01</v>
      </c>
      <c r="N971" s="37" t="s">
        <v>165</v>
      </c>
      <c r="O971" s="38"/>
    </row>
    <row r="972" spans="1:15" x14ac:dyDescent="0.3">
      <c r="A972" s="3">
        <v>2035</v>
      </c>
      <c r="B972" s="35">
        <v>1602.9449999999999</v>
      </c>
      <c r="C972" s="35">
        <v>117.01248310646319</v>
      </c>
      <c r="D972" s="35">
        <v>999.99</v>
      </c>
      <c r="E972" s="35">
        <v>3999.96</v>
      </c>
      <c r="F972" s="37" t="s">
        <v>165</v>
      </c>
      <c r="G972" s="37" t="s">
        <v>165</v>
      </c>
      <c r="H972" s="86">
        <v>447.33</v>
      </c>
      <c r="I972" s="86">
        <v>272</v>
      </c>
      <c r="J972" s="35">
        <v>30.8</v>
      </c>
      <c r="K972" s="37" t="s">
        <v>165</v>
      </c>
      <c r="L972" s="36" t="s">
        <v>165</v>
      </c>
      <c r="M972" s="35">
        <v>400.01</v>
      </c>
      <c r="N972" s="37" t="s">
        <v>165</v>
      </c>
      <c r="O972" s="38"/>
    </row>
    <row r="973" spans="1:15" x14ac:dyDescent="0.3">
      <c r="A973" s="3">
        <v>2036</v>
      </c>
      <c r="B973" s="35">
        <v>1760.0449999999998</v>
      </c>
      <c r="C973" s="35">
        <v>116.39845321543309</v>
      </c>
      <c r="D973" s="35">
        <v>999.99</v>
      </c>
      <c r="E973" s="35">
        <v>3999.96</v>
      </c>
      <c r="F973" s="37" t="s">
        <v>165</v>
      </c>
      <c r="G973" s="37" t="s">
        <v>165</v>
      </c>
      <c r="H973" s="86">
        <v>474.38</v>
      </c>
      <c r="I973" s="86">
        <v>287</v>
      </c>
      <c r="J973" s="35">
        <v>30.8</v>
      </c>
      <c r="K973" s="37" t="s">
        <v>165</v>
      </c>
      <c r="L973" s="36" t="s">
        <v>165</v>
      </c>
      <c r="M973" s="35">
        <v>400.01</v>
      </c>
      <c r="N973" s="37" t="s">
        <v>165</v>
      </c>
      <c r="O973" s="38"/>
    </row>
    <row r="974" spans="1:15" x14ac:dyDescent="0.3">
      <c r="A974" s="3">
        <v>2037</v>
      </c>
      <c r="B974" s="35">
        <v>1937.1349999999998</v>
      </c>
      <c r="C974" s="35">
        <v>67.74752039704336</v>
      </c>
      <c r="D974" s="35">
        <v>999.99</v>
      </c>
      <c r="E974" s="35">
        <v>3999.96</v>
      </c>
      <c r="F974" s="37" t="s">
        <v>165</v>
      </c>
      <c r="G974" s="37" t="s">
        <v>165</v>
      </c>
      <c r="H974" s="86">
        <v>499.43</v>
      </c>
      <c r="I974" s="86">
        <v>296</v>
      </c>
      <c r="J974" s="35">
        <v>30.8</v>
      </c>
      <c r="K974" s="37" t="s">
        <v>165</v>
      </c>
      <c r="L974" s="36" t="s">
        <v>165</v>
      </c>
      <c r="M974" s="35">
        <v>400.01</v>
      </c>
      <c r="N974" s="37" t="s">
        <v>165</v>
      </c>
      <c r="O974" s="38"/>
    </row>
    <row r="975" spans="1:15" x14ac:dyDescent="0.3">
      <c r="A975" s="3">
        <v>2038</v>
      </c>
      <c r="B975" s="35">
        <v>2126.4650000000001</v>
      </c>
      <c r="C975" s="35">
        <v>41.471463165077267</v>
      </c>
      <c r="D975" s="35">
        <v>999.99</v>
      </c>
      <c r="E975" s="35">
        <v>3999.96</v>
      </c>
      <c r="F975" s="37" t="s">
        <v>165</v>
      </c>
      <c r="G975" s="37" t="s">
        <v>165</v>
      </c>
      <c r="H975" s="86">
        <v>522.48</v>
      </c>
      <c r="I975" s="86">
        <v>303</v>
      </c>
      <c r="J975" s="35">
        <v>30.8</v>
      </c>
      <c r="K975" s="37" t="s">
        <v>165</v>
      </c>
      <c r="L975" s="36" t="s">
        <v>165</v>
      </c>
      <c r="M975" s="35">
        <v>400.01</v>
      </c>
      <c r="N975" s="37" t="s">
        <v>165</v>
      </c>
      <c r="O975" s="38"/>
    </row>
    <row r="976" spans="1:15" x14ac:dyDescent="0.3">
      <c r="A976" s="3">
        <v>2039</v>
      </c>
      <c r="B976" s="35">
        <v>2275.0349999999999</v>
      </c>
      <c r="C976" s="35">
        <v>16.927020000000002</v>
      </c>
      <c r="D976" s="35">
        <v>1100</v>
      </c>
      <c r="E976" s="35">
        <v>4400</v>
      </c>
      <c r="F976" s="37" t="s">
        <v>165</v>
      </c>
      <c r="G976" s="37" t="s">
        <v>165</v>
      </c>
      <c r="H976" s="86">
        <v>541.53</v>
      </c>
      <c r="I976" s="86">
        <v>310</v>
      </c>
      <c r="J976" s="35">
        <v>30.8</v>
      </c>
      <c r="K976" s="37" t="s">
        <v>165</v>
      </c>
      <c r="L976" s="36" t="s">
        <v>165</v>
      </c>
      <c r="M976" s="35">
        <v>400.01</v>
      </c>
      <c r="N976" s="37" t="s">
        <v>165</v>
      </c>
      <c r="O976" s="38"/>
    </row>
    <row r="977" spans="1:15" x14ac:dyDescent="0.3">
      <c r="A977" s="3">
        <v>2040</v>
      </c>
      <c r="B977" s="35">
        <v>2395.0949999999998</v>
      </c>
      <c r="C977" s="35">
        <v>16.927020000000002</v>
      </c>
      <c r="D977" s="35">
        <v>1200.01</v>
      </c>
      <c r="E977" s="35">
        <v>4800.04</v>
      </c>
      <c r="F977" s="37" t="s">
        <v>165</v>
      </c>
      <c r="G977" s="37" t="s">
        <v>165</v>
      </c>
      <c r="H977" s="86">
        <v>557.58000000000004</v>
      </c>
      <c r="I977" s="86">
        <v>306</v>
      </c>
      <c r="J977" s="35">
        <v>30.8</v>
      </c>
      <c r="K977" s="37" t="s">
        <v>165</v>
      </c>
      <c r="L977" s="36" t="s">
        <v>165</v>
      </c>
      <c r="M977" s="35">
        <v>400.01</v>
      </c>
      <c r="N977" s="37" t="s">
        <v>165</v>
      </c>
      <c r="O977" s="38"/>
    </row>
    <row r="978" spans="1:15" x14ac:dyDescent="0.3">
      <c r="A978" s="3">
        <v>2041</v>
      </c>
      <c r="B978" s="35">
        <v>2553.7249999999999</v>
      </c>
      <c r="C978" s="35">
        <v>16.927020000000002</v>
      </c>
      <c r="D978" s="35">
        <v>1200.01</v>
      </c>
      <c r="E978" s="35">
        <v>4800.04</v>
      </c>
      <c r="F978" s="37" t="s">
        <v>165</v>
      </c>
      <c r="G978" s="37" t="s">
        <v>165</v>
      </c>
      <c r="H978" s="86">
        <v>573.63</v>
      </c>
      <c r="I978" s="86">
        <v>314</v>
      </c>
      <c r="J978" s="35">
        <v>30.8</v>
      </c>
      <c r="K978" s="37" t="s">
        <v>165</v>
      </c>
      <c r="L978" s="36" t="s">
        <v>165</v>
      </c>
      <c r="M978" s="35">
        <v>400.01</v>
      </c>
      <c r="N978" s="37" t="s">
        <v>165</v>
      </c>
      <c r="O978" s="38"/>
    </row>
    <row r="979" spans="1:15" x14ac:dyDescent="0.3">
      <c r="A979" s="3">
        <v>2042</v>
      </c>
      <c r="B979" s="35">
        <v>2604.0849999999996</v>
      </c>
      <c r="C979" s="35">
        <v>16.927020000000002</v>
      </c>
      <c r="D979" s="35">
        <v>1200.01</v>
      </c>
      <c r="E979" s="35">
        <v>4800.04</v>
      </c>
      <c r="F979" s="37" t="s">
        <v>165</v>
      </c>
      <c r="G979" s="37" t="s">
        <v>165</v>
      </c>
      <c r="H979" s="86">
        <v>584.67999999999995</v>
      </c>
      <c r="I979" s="86">
        <v>330</v>
      </c>
      <c r="J979" s="35">
        <v>30.8</v>
      </c>
      <c r="K979" s="37" t="s">
        <v>165</v>
      </c>
      <c r="L979" s="36" t="s">
        <v>165</v>
      </c>
      <c r="M979" s="35">
        <v>400.01</v>
      </c>
      <c r="N979" s="37" t="s">
        <v>165</v>
      </c>
      <c r="O979" s="38"/>
    </row>
    <row r="980" spans="1:15" customFormat="1" x14ac:dyDescent="0.3">
      <c r="A980" s="3">
        <v>2043</v>
      </c>
      <c r="B980" s="35">
        <v>2689.2249999999995</v>
      </c>
      <c r="C980" s="35">
        <v>16.927020000000002</v>
      </c>
      <c r="D980" s="35">
        <v>1200.01</v>
      </c>
      <c r="E980" s="35">
        <v>4800.04</v>
      </c>
      <c r="F980" s="37" t="s">
        <v>165</v>
      </c>
      <c r="G980" s="37" t="s">
        <v>165</v>
      </c>
      <c r="H980" s="86">
        <v>593.73</v>
      </c>
      <c r="I980" s="86">
        <v>336</v>
      </c>
      <c r="J980" s="35">
        <v>30.8</v>
      </c>
      <c r="K980" s="37" t="s">
        <v>165</v>
      </c>
      <c r="L980" s="36" t="s">
        <v>165</v>
      </c>
      <c r="M980" s="35">
        <v>400.01</v>
      </c>
      <c r="N980" s="37" t="s">
        <v>165</v>
      </c>
      <c r="O980" s="38"/>
    </row>
    <row r="981" spans="1:15" x14ac:dyDescent="0.3">
      <c r="H981" s="82" t="s">
        <v>149</v>
      </c>
      <c r="I981" s="82" t="s">
        <v>149</v>
      </c>
    </row>
    <row r="982" spans="1:15" x14ac:dyDescent="0.3">
      <c r="A982" s="3">
        <f>A957+1</f>
        <v>39</v>
      </c>
      <c r="B982" s="47" t="str">
        <f ca="1">OFFSET(Portfolios!$B$7,A982,0)</f>
        <v>Portfolio39</v>
      </c>
      <c r="C982" s="47" t="str">
        <f ca="1">VLOOKUP(B982,Portfolios!$B$8:$D$47,2,FALSE)</f>
        <v>Optimized</v>
      </c>
      <c r="H982" s="82" t="s">
        <v>149</v>
      </c>
      <c r="I982" s="82" t="s">
        <v>149</v>
      </c>
    </row>
    <row r="983" spans="1:15" x14ac:dyDescent="0.3">
      <c r="B983" s="3" t="s">
        <v>152</v>
      </c>
      <c r="C983" s="3" t="s">
        <v>152</v>
      </c>
      <c r="D983" s="3" t="s">
        <v>153</v>
      </c>
      <c r="E983" s="3" t="s">
        <v>154</v>
      </c>
      <c r="F983" s="3" t="s">
        <v>153</v>
      </c>
      <c r="G983" s="3" t="s">
        <v>154</v>
      </c>
      <c r="H983" s="82" t="s">
        <v>149</v>
      </c>
      <c r="I983" s="82" t="s">
        <v>149</v>
      </c>
      <c r="J983" s="42" t="s">
        <v>157</v>
      </c>
      <c r="K983" s="11" t="s">
        <v>158</v>
      </c>
      <c r="L983" s="26"/>
    </row>
    <row r="984" spans="1:15" x14ac:dyDescent="0.3">
      <c r="A984" s="3" t="s">
        <v>160</v>
      </c>
      <c r="B984" s="3" t="s">
        <v>161</v>
      </c>
      <c r="C984" s="3" t="s">
        <v>162</v>
      </c>
      <c r="D984" s="3" t="s">
        <v>161</v>
      </c>
      <c r="E984" s="3" t="s">
        <v>161</v>
      </c>
      <c r="F984" s="3" t="s">
        <v>162</v>
      </c>
      <c r="G984" s="3" t="s">
        <v>162</v>
      </c>
      <c r="H984" s="82" t="s">
        <v>155</v>
      </c>
      <c r="I984" s="82" t="s">
        <v>156</v>
      </c>
      <c r="J984" s="3" t="s">
        <v>161</v>
      </c>
      <c r="K984" s="3" t="s">
        <v>162</v>
      </c>
      <c r="L984" s="3" t="s">
        <v>163</v>
      </c>
      <c r="M984" s="3" t="s">
        <v>174</v>
      </c>
      <c r="N984" s="3" t="s">
        <v>164</v>
      </c>
    </row>
    <row r="985" spans="1:15" x14ac:dyDescent="0.3">
      <c r="A985" s="3">
        <v>2023</v>
      </c>
      <c r="B985" s="36" t="s">
        <v>165</v>
      </c>
      <c r="C985" s="36">
        <v>85.489954347818653</v>
      </c>
      <c r="D985" s="37"/>
      <c r="E985" s="37"/>
      <c r="F985" s="37" t="s">
        <v>165</v>
      </c>
      <c r="G985" s="37" t="s">
        <v>165</v>
      </c>
      <c r="H985" s="84" t="s">
        <v>165</v>
      </c>
      <c r="I985" s="84" t="s">
        <v>165</v>
      </c>
      <c r="J985" s="37" t="s">
        <v>165</v>
      </c>
      <c r="K985" s="37" t="s">
        <v>165</v>
      </c>
      <c r="L985" s="36" t="s">
        <v>165</v>
      </c>
      <c r="M985" s="36" t="s">
        <v>165</v>
      </c>
      <c r="N985" s="37" t="s">
        <v>165</v>
      </c>
      <c r="O985" s="37"/>
    </row>
    <row r="986" spans="1:15" x14ac:dyDescent="0.3">
      <c r="A986" s="3">
        <v>2024</v>
      </c>
      <c r="B986" s="35">
        <v>138.6</v>
      </c>
      <c r="C986" s="35">
        <v>112.46754069217755</v>
      </c>
      <c r="D986" s="35">
        <v>0</v>
      </c>
      <c r="E986" s="36">
        <v>0</v>
      </c>
      <c r="F986" s="37" t="s">
        <v>165</v>
      </c>
      <c r="G986" s="37" t="s">
        <v>165</v>
      </c>
      <c r="H986" s="85">
        <v>30</v>
      </c>
      <c r="I986" s="85">
        <v>133</v>
      </c>
      <c r="J986" s="35">
        <v>0</v>
      </c>
      <c r="K986" s="37" t="s">
        <v>165</v>
      </c>
      <c r="L986" s="36" t="s">
        <v>165</v>
      </c>
      <c r="M986" s="35">
        <v>0</v>
      </c>
      <c r="N986" s="37" t="s">
        <v>165</v>
      </c>
      <c r="O986" s="38"/>
    </row>
    <row r="987" spans="1:15" x14ac:dyDescent="0.3">
      <c r="A987" s="3">
        <v>2025</v>
      </c>
      <c r="B987" s="35">
        <v>250.21499999999997</v>
      </c>
      <c r="C987" s="35">
        <v>113.20977148356157</v>
      </c>
      <c r="D987" s="35">
        <v>400</v>
      </c>
      <c r="E987" s="36">
        <v>1600</v>
      </c>
      <c r="F987" s="37" t="s">
        <v>165</v>
      </c>
      <c r="G987" s="37" t="s">
        <v>165</v>
      </c>
      <c r="H987" s="85">
        <v>60</v>
      </c>
      <c r="I987" s="85">
        <v>162</v>
      </c>
      <c r="J987" s="35">
        <v>0</v>
      </c>
      <c r="K987" s="37" t="s">
        <v>165</v>
      </c>
      <c r="L987" s="36" t="s">
        <v>165</v>
      </c>
      <c r="M987" s="35">
        <v>0</v>
      </c>
      <c r="N987" s="37" t="s">
        <v>165</v>
      </c>
      <c r="O987" s="38"/>
    </row>
    <row r="988" spans="1:15" x14ac:dyDescent="0.3">
      <c r="A988" s="3">
        <v>2026</v>
      </c>
      <c r="B988" s="35">
        <v>660.25</v>
      </c>
      <c r="C988" s="35">
        <v>114.47310072614376</v>
      </c>
      <c r="D988" s="35">
        <v>513.6</v>
      </c>
      <c r="E988" s="35">
        <v>2054.4</v>
      </c>
      <c r="F988" s="37" t="s">
        <v>165</v>
      </c>
      <c r="G988" s="37" t="s">
        <v>165</v>
      </c>
      <c r="H988" s="86">
        <v>102</v>
      </c>
      <c r="I988" s="86">
        <v>183</v>
      </c>
      <c r="J988" s="35">
        <v>12.5</v>
      </c>
      <c r="K988" s="37" t="s">
        <v>165</v>
      </c>
      <c r="L988" s="36" t="s">
        <v>165</v>
      </c>
      <c r="M988" s="35">
        <v>0</v>
      </c>
      <c r="N988" s="37" t="s">
        <v>165</v>
      </c>
      <c r="O988" s="38"/>
    </row>
    <row r="989" spans="1:15" x14ac:dyDescent="0.3">
      <c r="A989" s="3">
        <v>2027</v>
      </c>
      <c r="B989" s="35">
        <v>700.48</v>
      </c>
      <c r="C989" s="35">
        <v>115.73906072251305</v>
      </c>
      <c r="D989" s="35">
        <v>513.6</v>
      </c>
      <c r="E989" s="35">
        <v>2054.4</v>
      </c>
      <c r="F989" s="37" t="s">
        <v>165</v>
      </c>
      <c r="G989" s="37" t="s">
        <v>165</v>
      </c>
      <c r="H989" s="86">
        <v>142</v>
      </c>
      <c r="I989" s="86">
        <v>199</v>
      </c>
      <c r="J989" s="35">
        <v>15.96</v>
      </c>
      <c r="K989" s="37" t="s">
        <v>165</v>
      </c>
      <c r="L989" s="36" t="s">
        <v>165</v>
      </c>
      <c r="M989" s="35">
        <v>90.61</v>
      </c>
      <c r="N989" s="37" t="s">
        <v>165</v>
      </c>
      <c r="O989" s="38"/>
    </row>
    <row r="990" spans="1:15" x14ac:dyDescent="0.3">
      <c r="A990" s="3">
        <v>2028</v>
      </c>
      <c r="B990" s="35">
        <v>751.63</v>
      </c>
      <c r="C990" s="35">
        <v>116.88938767031144</v>
      </c>
      <c r="D990" s="35">
        <v>513.6</v>
      </c>
      <c r="E990" s="35">
        <v>2054.4</v>
      </c>
      <c r="F990" s="37" t="s">
        <v>165</v>
      </c>
      <c r="G990" s="37" t="s">
        <v>165</v>
      </c>
      <c r="H990" s="86">
        <v>182</v>
      </c>
      <c r="I990" s="86">
        <v>211</v>
      </c>
      <c r="J990" s="35">
        <v>21.53</v>
      </c>
      <c r="K990" s="37" t="s">
        <v>165</v>
      </c>
      <c r="L990" s="36" t="s">
        <v>165</v>
      </c>
      <c r="M990" s="35">
        <v>211.65</v>
      </c>
      <c r="N990" s="37" t="s">
        <v>165</v>
      </c>
      <c r="O990" s="38"/>
    </row>
    <row r="991" spans="1:15" x14ac:dyDescent="0.3">
      <c r="A991" s="3">
        <v>2029</v>
      </c>
      <c r="B991" s="35">
        <v>939.16</v>
      </c>
      <c r="C991" s="35">
        <v>118.27882042730599</v>
      </c>
      <c r="D991" s="35">
        <v>513.6</v>
      </c>
      <c r="E991" s="35">
        <v>2054.4</v>
      </c>
      <c r="F991" s="37" t="s">
        <v>165</v>
      </c>
      <c r="G991" s="37" t="s">
        <v>165</v>
      </c>
      <c r="H991" s="86">
        <v>226</v>
      </c>
      <c r="I991" s="86">
        <v>218</v>
      </c>
      <c r="J991" s="35">
        <v>26.73</v>
      </c>
      <c r="K991" s="37" t="s">
        <v>165</v>
      </c>
      <c r="L991" s="36" t="s">
        <v>165</v>
      </c>
      <c r="M991" s="35">
        <v>400.01</v>
      </c>
      <c r="N991" s="37" t="s">
        <v>165</v>
      </c>
      <c r="O991" s="38"/>
    </row>
    <row r="992" spans="1:15" x14ac:dyDescent="0.3">
      <c r="A992" s="3">
        <v>2030</v>
      </c>
      <c r="B992" s="35">
        <v>1074.9000000000001</v>
      </c>
      <c r="C992" s="35">
        <v>119.55259402516945</v>
      </c>
      <c r="D992" s="35">
        <v>637.4</v>
      </c>
      <c r="E992" s="35">
        <v>2549.6</v>
      </c>
      <c r="F992" s="37" t="s">
        <v>165</v>
      </c>
      <c r="G992" s="37" t="s">
        <v>165</v>
      </c>
      <c r="H992" s="86">
        <v>269</v>
      </c>
      <c r="I992" s="86">
        <v>228</v>
      </c>
      <c r="J992" s="35">
        <v>30.76</v>
      </c>
      <c r="K992" s="37" t="s">
        <v>165</v>
      </c>
      <c r="L992" s="36" t="s">
        <v>165</v>
      </c>
      <c r="M992" s="35">
        <v>608.17999999999995</v>
      </c>
      <c r="N992" s="37" t="s">
        <v>165</v>
      </c>
      <c r="O992" s="38"/>
    </row>
    <row r="993" spans="1:15" x14ac:dyDescent="0.3">
      <c r="A993" s="3">
        <v>2031</v>
      </c>
      <c r="B993" s="35">
        <v>1168.425</v>
      </c>
      <c r="C993" s="35">
        <v>119.0394661550436</v>
      </c>
      <c r="D993" s="35">
        <v>637.4</v>
      </c>
      <c r="E993" s="35">
        <v>2549.6</v>
      </c>
      <c r="F993" s="37" t="s">
        <v>165</v>
      </c>
      <c r="G993" s="37" t="s">
        <v>165</v>
      </c>
      <c r="H993" s="86">
        <v>304</v>
      </c>
      <c r="I993" s="86">
        <v>242</v>
      </c>
      <c r="J993" s="35">
        <v>30.770000000000003</v>
      </c>
      <c r="K993" s="37" t="s">
        <v>165</v>
      </c>
      <c r="L993" s="36" t="s">
        <v>165</v>
      </c>
      <c r="M993" s="35">
        <v>886.05</v>
      </c>
      <c r="N993" s="37" t="s">
        <v>165</v>
      </c>
      <c r="O993" s="38"/>
    </row>
    <row r="994" spans="1:15" x14ac:dyDescent="0.3">
      <c r="A994" s="3">
        <v>2032</v>
      </c>
      <c r="B994" s="35">
        <v>1278.5649999999998</v>
      </c>
      <c r="C994" s="35">
        <v>118.41300061010524</v>
      </c>
      <c r="D994" s="35">
        <v>637.4</v>
      </c>
      <c r="E994" s="35">
        <v>2549.6</v>
      </c>
      <c r="F994" s="37" t="s">
        <v>165</v>
      </c>
      <c r="G994" s="37" t="s">
        <v>165</v>
      </c>
      <c r="H994" s="86">
        <v>338</v>
      </c>
      <c r="I994" s="86">
        <v>252</v>
      </c>
      <c r="J994" s="35">
        <v>30.770000000000003</v>
      </c>
      <c r="K994" s="37" t="s">
        <v>165</v>
      </c>
      <c r="L994" s="36" t="s">
        <v>165</v>
      </c>
      <c r="M994" s="35">
        <v>1090.1399999999999</v>
      </c>
      <c r="N994" s="37" t="s">
        <v>165</v>
      </c>
      <c r="O994" s="38"/>
    </row>
    <row r="995" spans="1:15" x14ac:dyDescent="0.3">
      <c r="A995" s="3">
        <v>2033</v>
      </c>
      <c r="B995" s="35">
        <v>1387.2949999999998</v>
      </c>
      <c r="C995" s="35">
        <v>118.02089450464705</v>
      </c>
      <c r="D995" s="35">
        <v>637.4</v>
      </c>
      <c r="E995" s="35">
        <v>2549.6</v>
      </c>
      <c r="F995" s="37" t="s">
        <v>165</v>
      </c>
      <c r="G995" s="37" t="s">
        <v>165</v>
      </c>
      <c r="H995" s="86">
        <v>370</v>
      </c>
      <c r="I995" s="86">
        <v>261</v>
      </c>
      <c r="J995" s="35">
        <v>30.78</v>
      </c>
      <c r="K995" s="37" t="s">
        <v>165</v>
      </c>
      <c r="L995" s="36" t="s">
        <v>165</v>
      </c>
      <c r="M995" s="35">
        <v>1197.9099999999999</v>
      </c>
      <c r="N995" s="37" t="s">
        <v>165</v>
      </c>
      <c r="O995" s="38"/>
    </row>
    <row r="996" spans="1:15" x14ac:dyDescent="0.3">
      <c r="A996" s="3">
        <v>2034</v>
      </c>
      <c r="B996" s="35">
        <v>1495.3549999999998</v>
      </c>
      <c r="C996" s="35">
        <v>117.51542513212381</v>
      </c>
      <c r="D996" s="35">
        <v>637.4</v>
      </c>
      <c r="E996" s="35">
        <v>2549.6</v>
      </c>
      <c r="F996" s="37" t="s">
        <v>165</v>
      </c>
      <c r="G996" s="37" t="s">
        <v>165</v>
      </c>
      <c r="H996" s="86">
        <v>401</v>
      </c>
      <c r="I996" s="86">
        <v>270</v>
      </c>
      <c r="J996" s="35">
        <v>30.8</v>
      </c>
      <c r="K996" s="37" t="s">
        <v>165</v>
      </c>
      <c r="L996" s="36" t="s">
        <v>165</v>
      </c>
      <c r="M996" s="35">
        <v>1197.9099999999999</v>
      </c>
      <c r="N996" s="37" t="s">
        <v>165</v>
      </c>
      <c r="O996" s="38"/>
    </row>
    <row r="997" spans="1:15" x14ac:dyDescent="0.3">
      <c r="A997" s="3">
        <v>2035</v>
      </c>
      <c r="B997" s="35">
        <v>1615.8949999999998</v>
      </c>
      <c r="C997" s="35">
        <v>117.01248310646319</v>
      </c>
      <c r="D997" s="35">
        <v>699.96</v>
      </c>
      <c r="E997" s="35">
        <v>2799.84</v>
      </c>
      <c r="F997" s="37" t="s">
        <v>165</v>
      </c>
      <c r="G997" s="37" t="s">
        <v>165</v>
      </c>
      <c r="H997" s="86">
        <v>430</v>
      </c>
      <c r="I997" s="86">
        <v>272</v>
      </c>
      <c r="J997" s="35">
        <v>30.8</v>
      </c>
      <c r="K997" s="37" t="s">
        <v>165</v>
      </c>
      <c r="L997" s="36" t="s">
        <v>165</v>
      </c>
      <c r="M997" s="35">
        <v>1197.9099999999999</v>
      </c>
      <c r="N997" s="37" t="s">
        <v>165</v>
      </c>
      <c r="O997" s="38"/>
    </row>
    <row r="998" spans="1:15" x14ac:dyDescent="0.3">
      <c r="A998" s="3">
        <v>2036</v>
      </c>
      <c r="B998" s="35">
        <v>1774.2549999999999</v>
      </c>
      <c r="C998" s="35">
        <v>116.39845321543309</v>
      </c>
      <c r="D998" s="35">
        <v>799.97</v>
      </c>
      <c r="E998" s="35">
        <v>3199.88</v>
      </c>
      <c r="F998" s="37" t="s">
        <v>165</v>
      </c>
      <c r="G998" s="37" t="s">
        <v>165</v>
      </c>
      <c r="H998" s="86">
        <v>457</v>
      </c>
      <c r="I998" s="86">
        <v>287</v>
      </c>
      <c r="J998" s="35">
        <v>30.8</v>
      </c>
      <c r="K998" s="37" t="s">
        <v>165</v>
      </c>
      <c r="L998" s="36" t="s">
        <v>165</v>
      </c>
      <c r="M998" s="35">
        <v>1197.9099999999999</v>
      </c>
      <c r="N998" s="37" t="s">
        <v>165</v>
      </c>
      <c r="O998" s="38"/>
    </row>
    <row r="999" spans="1:15" x14ac:dyDescent="0.3">
      <c r="A999" s="3">
        <v>2037</v>
      </c>
      <c r="B999" s="35">
        <v>1952.6949999999999</v>
      </c>
      <c r="C999" s="35">
        <v>67.74752039704336</v>
      </c>
      <c r="D999" s="35">
        <v>899.98</v>
      </c>
      <c r="E999" s="35">
        <v>3599.92</v>
      </c>
      <c r="F999" s="37" t="s">
        <v>165</v>
      </c>
      <c r="G999" s="37" t="s">
        <v>165</v>
      </c>
      <c r="H999" s="86">
        <v>483</v>
      </c>
      <c r="I999" s="86">
        <v>296</v>
      </c>
      <c r="J999" s="35">
        <v>30.8</v>
      </c>
      <c r="K999" s="37" t="s">
        <v>165</v>
      </c>
      <c r="L999" s="36" t="s">
        <v>165</v>
      </c>
      <c r="M999" s="35">
        <v>1197.9099999999999</v>
      </c>
      <c r="N999" s="37" t="s">
        <v>165</v>
      </c>
      <c r="O999" s="38"/>
    </row>
    <row r="1000" spans="1:15" x14ac:dyDescent="0.3">
      <c r="A1000" s="3">
        <v>2038</v>
      </c>
      <c r="B1000" s="35">
        <v>2143.375</v>
      </c>
      <c r="C1000" s="35">
        <v>41.471463165077267</v>
      </c>
      <c r="D1000" s="35">
        <v>999.99</v>
      </c>
      <c r="E1000" s="35">
        <v>3999.96</v>
      </c>
      <c r="F1000" s="37" t="s">
        <v>165</v>
      </c>
      <c r="G1000" s="37" t="s">
        <v>165</v>
      </c>
      <c r="H1000" s="86">
        <v>506</v>
      </c>
      <c r="I1000" s="86">
        <v>303</v>
      </c>
      <c r="J1000" s="35">
        <v>30.8</v>
      </c>
      <c r="K1000" s="37" t="s">
        <v>165</v>
      </c>
      <c r="L1000" s="36" t="s">
        <v>165</v>
      </c>
      <c r="M1000" s="35">
        <v>1200.03</v>
      </c>
      <c r="N1000" s="37" t="s">
        <v>165</v>
      </c>
      <c r="O1000" s="38"/>
    </row>
    <row r="1001" spans="1:15" x14ac:dyDescent="0.3">
      <c r="A1001" s="3">
        <v>2039</v>
      </c>
      <c r="B1001" s="35">
        <v>2291.9249999999997</v>
      </c>
      <c r="C1001" s="35">
        <v>16.927020000000002</v>
      </c>
      <c r="D1001" s="35">
        <v>1100</v>
      </c>
      <c r="E1001" s="35">
        <v>4400</v>
      </c>
      <c r="F1001" s="37" t="s">
        <v>165</v>
      </c>
      <c r="G1001" s="37" t="s">
        <v>165</v>
      </c>
      <c r="H1001" s="86">
        <v>525</v>
      </c>
      <c r="I1001" s="86">
        <v>310</v>
      </c>
      <c r="J1001" s="35">
        <v>30.8</v>
      </c>
      <c r="K1001" s="37" t="s">
        <v>165</v>
      </c>
      <c r="L1001" s="36" t="s">
        <v>165</v>
      </c>
      <c r="M1001" s="35">
        <v>1200.03</v>
      </c>
      <c r="N1001" s="37" t="s">
        <v>165</v>
      </c>
      <c r="O1001" s="38"/>
    </row>
    <row r="1002" spans="1:15" x14ac:dyDescent="0.3">
      <c r="A1002" s="3">
        <v>2040</v>
      </c>
      <c r="B1002" s="35">
        <v>2411.9849999999997</v>
      </c>
      <c r="C1002" s="35">
        <v>16.927020000000002</v>
      </c>
      <c r="D1002" s="35">
        <v>1200.01</v>
      </c>
      <c r="E1002" s="35">
        <v>4800.04</v>
      </c>
      <c r="F1002" s="37" t="s">
        <v>165</v>
      </c>
      <c r="G1002" s="37" t="s">
        <v>165</v>
      </c>
      <c r="H1002" s="86">
        <v>541</v>
      </c>
      <c r="I1002" s="86">
        <v>306</v>
      </c>
      <c r="J1002" s="35">
        <v>30.8</v>
      </c>
      <c r="K1002" s="37" t="s">
        <v>165</v>
      </c>
      <c r="L1002" s="36" t="s">
        <v>165</v>
      </c>
      <c r="M1002" s="35">
        <v>1200.03</v>
      </c>
      <c r="N1002" s="37" t="s">
        <v>165</v>
      </c>
      <c r="O1002" s="38"/>
    </row>
    <row r="1003" spans="1:15" x14ac:dyDescent="0.3">
      <c r="A1003" s="3">
        <v>2041</v>
      </c>
      <c r="B1003" s="35">
        <v>2570.6349999999998</v>
      </c>
      <c r="C1003" s="35">
        <v>16.927020000000002</v>
      </c>
      <c r="D1003" s="35">
        <v>1200.01</v>
      </c>
      <c r="E1003" s="35">
        <v>4800.04</v>
      </c>
      <c r="F1003" s="37" t="s">
        <v>165</v>
      </c>
      <c r="G1003" s="37" t="s">
        <v>165</v>
      </c>
      <c r="H1003" s="86">
        <v>557</v>
      </c>
      <c r="I1003" s="86">
        <v>314</v>
      </c>
      <c r="J1003" s="35">
        <v>30.8</v>
      </c>
      <c r="K1003" s="37" t="s">
        <v>165</v>
      </c>
      <c r="L1003" s="36" t="s">
        <v>165</v>
      </c>
      <c r="M1003" s="35">
        <v>1200.03</v>
      </c>
      <c r="N1003" s="37" t="s">
        <v>165</v>
      </c>
      <c r="O1003" s="38"/>
    </row>
    <row r="1004" spans="1:15" x14ac:dyDescent="0.3">
      <c r="A1004" s="3">
        <v>2042</v>
      </c>
      <c r="B1004" s="35">
        <v>2620.9849999999992</v>
      </c>
      <c r="C1004" s="35">
        <v>16.927020000000002</v>
      </c>
      <c r="D1004" s="35">
        <v>1200.01</v>
      </c>
      <c r="E1004" s="35">
        <v>4800.04</v>
      </c>
      <c r="F1004" s="37" t="s">
        <v>165</v>
      </c>
      <c r="G1004" s="37" t="s">
        <v>165</v>
      </c>
      <c r="H1004" s="86">
        <v>568</v>
      </c>
      <c r="I1004" s="86">
        <v>330</v>
      </c>
      <c r="J1004" s="35">
        <v>30.8</v>
      </c>
      <c r="K1004" s="37" t="s">
        <v>165</v>
      </c>
      <c r="L1004" s="36" t="s">
        <v>165</v>
      </c>
      <c r="M1004" s="35">
        <v>1200.03</v>
      </c>
      <c r="N1004" s="37" t="s">
        <v>165</v>
      </c>
      <c r="O1004" s="38"/>
    </row>
    <row r="1005" spans="1:15" customFormat="1" x14ac:dyDescent="0.3">
      <c r="A1005" s="3">
        <v>2043</v>
      </c>
      <c r="B1005" s="35">
        <v>2706.1349999999998</v>
      </c>
      <c r="C1005" s="35">
        <v>16.927020000000002</v>
      </c>
      <c r="D1005" s="35">
        <v>1200.01</v>
      </c>
      <c r="E1005" s="35">
        <v>4800.04</v>
      </c>
      <c r="F1005" s="37" t="s">
        <v>165</v>
      </c>
      <c r="G1005" s="37" t="s">
        <v>165</v>
      </c>
      <c r="H1005" s="86">
        <v>577</v>
      </c>
      <c r="I1005" s="86">
        <v>336</v>
      </c>
      <c r="J1005" s="35">
        <v>30.8</v>
      </c>
      <c r="K1005" s="37" t="s">
        <v>165</v>
      </c>
      <c r="L1005" s="36" t="s">
        <v>165</v>
      </c>
      <c r="M1005" s="35">
        <v>1200.03</v>
      </c>
      <c r="N1005" s="37" t="s">
        <v>165</v>
      </c>
      <c r="O1005" s="38"/>
    </row>
  </sheetData>
  <mergeCells count="3">
    <mergeCell ref="M6:M7"/>
    <mergeCell ref="H1:H3"/>
    <mergeCell ref="I1:I3"/>
  </mergeCells>
  <pageMargins left="0.25" right="0.25" top="0.75" bottom="0.75" header="0.3" footer="0.3"/>
  <pageSetup paperSize="3" scale="69" fitToHeight="20" orientation="landscape" r:id="rId1"/>
  <headerFooter>
    <oddHeader>&amp;L&amp;"-,Bold Italic"&amp;12PGE Clean Energy Plan and Integrated Resource Plan 2023&amp;C&amp;"-,Bold"Annual Goals for Actions&amp;R&amp;"-,Bold Italic"&amp;12CEP Data Template</oddHeader>
  </headerFooter>
  <rowBreaks count="19" manualBreakCount="19">
    <brk id="56" max="14" man="1"/>
    <brk id="106" max="14" man="1"/>
    <brk id="156" max="14" man="1"/>
    <brk id="206" max="14" man="1"/>
    <brk id="256" max="14" man="1"/>
    <brk id="306" max="14" man="1"/>
    <brk id="356" max="14" man="1"/>
    <brk id="406" max="14" man="1"/>
    <brk id="456" max="14" man="1"/>
    <brk id="506" max="14" man="1"/>
    <brk id="556" max="14" man="1"/>
    <brk id="606" max="14" man="1"/>
    <brk id="656" max="14" man="1"/>
    <brk id="706" max="14" man="1"/>
    <brk id="756" max="14" man="1"/>
    <brk id="806" max="14" man="1"/>
    <brk id="856" max="14" man="1"/>
    <brk id="906" max="14" man="1"/>
    <brk id="956" max="1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80B4B-08DC-4AD4-B8FF-A9C283015BFD}">
  <sheetPr codeName="Sheet4"/>
  <dimension ref="A1:O1006"/>
  <sheetViews>
    <sheetView zoomScaleNormal="100" zoomScaleSheetLayoutView="40" workbookViewId="0">
      <selection activeCell="A15" sqref="A15"/>
    </sheetView>
  </sheetViews>
  <sheetFormatPr defaultColWidth="9.33203125" defaultRowHeight="14.4" x14ac:dyDescent="0.3"/>
  <cols>
    <col min="1" max="1" width="9.33203125" style="3" bestFit="1" customWidth="1"/>
    <col min="2" max="4" width="35.6640625" style="3" customWidth="1"/>
    <col min="5" max="7" width="32.33203125" style="3" bestFit="1" customWidth="1"/>
    <col min="8" max="10" width="30.5546875" style="3" bestFit="1" customWidth="1"/>
    <col min="11" max="16384" width="9.33203125" style="3"/>
  </cols>
  <sheetData>
    <row r="1" spans="1:15" ht="32.25" customHeight="1" x14ac:dyDescent="0.3">
      <c r="A1" s="2" t="s">
        <v>59</v>
      </c>
    </row>
    <row r="2" spans="1:15" ht="21" customHeight="1" x14ac:dyDescent="0.3">
      <c r="A2" s="3" t="s">
        <v>177</v>
      </c>
    </row>
    <row r="3" spans="1:15" x14ac:dyDescent="0.3">
      <c r="A3" s="3" t="s">
        <v>178</v>
      </c>
    </row>
    <row r="4" spans="1:15" x14ac:dyDescent="0.3">
      <c r="A4" s="3" t="s">
        <v>179</v>
      </c>
    </row>
    <row r="5" spans="1:15" s="1" customFormat="1" x14ac:dyDescent="0.3"/>
    <row r="6" spans="1:15" x14ac:dyDescent="0.3">
      <c r="A6" s="16">
        <v>40</v>
      </c>
      <c r="B6" s="9" t="str">
        <f ca="1">OFFSET(Portfolios!$B$7,A6,0)</f>
        <v>Portfolio40</v>
      </c>
      <c r="C6" s="9" t="str">
        <f ca="1">VLOOKUP(B6,Portfolios!$B$8:$C$47,2,FALSE)</f>
        <v>Preferred</v>
      </c>
      <c r="D6" s="9"/>
      <c r="E6" s="107" t="s">
        <v>180</v>
      </c>
      <c r="F6" s="107"/>
      <c r="G6" s="107"/>
      <c r="H6" s="107"/>
      <c r="I6" s="107"/>
      <c r="J6" s="107"/>
    </row>
    <row r="7" spans="1:15" x14ac:dyDescent="0.3">
      <c r="C7" s="28" t="s">
        <v>181</v>
      </c>
      <c r="D7" s="28" t="s">
        <v>182</v>
      </c>
      <c r="E7" s="26" t="s">
        <v>183</v>
      </c>
      <c r="F7" s="26" t="s">
        <v>184</v>
      </c>
      <c r="G7" s="26" t="s">
        <v>185</v>
      </c>
      <c r="H7" s="26" t="s">
        <v>186</v>
      </c>
      <c r="I7" s="26" t="s">
        <v>187</v>
      </c>
      <c r="J7" s="26" t="s">
        <v>188</v>
      </c>
    </row>
    <row r="8" spans="1:15" s="11" customFormat="1" x14ac:dyDescent="0.3">
      <c r="A8" s="3" t="s">
        <v>160</v>
      </c>
      <c r="B8" s="3" t="s">
        <v>189</v>
      </c>
      <c r="C8" s="3" t="s">
        <v>190</v>
      </c>
      <c r="D8" s="3" t="s">
        <v>191</v>
      </c>
      <c r="E8" s="11" t="s">
        <v>192</v>
      </c>
      <c r="F8" s="11" t="s">
        <v>193</v>
      </c>
      <c r="G8" s="11" t="s">
        <v>194</v>
      </c>
      <c r="H8" s="42" t="s">
        <v>195</v>
      </c>
      <c r="I8" s="42" t="s">
        <v>196</v>
      </c>
      <c r="J8" s="42" t="s">
        <v>197</v>
      </c>
    </row>
    <row r="9" spans="1:15" s="10" customFormat="1" x14ac:dyDescent="0.3">
      <c r="A9" s="3">
        <v>2023</v>
      </c>
      <c r="B9" s="39">
        <v>5887116.996684636</v>
      </c>
      <c r="C9" s="39">
        <v>2146155.2802338544</v>
      </c>
      <c r="D9" s="39">
        <v>2070453.6851031072</v>
      </c>
      <c r="E9" s="39">
        <v>249106.68405843258</v>
      </c>
      <c r="F9" s="39">
        <v>920247.72438260436</v>
      </c>
      <c r="G9" s="39">
        <v>506695.58228760585</v>
      </c>
      <c r="H9" s="39">
        <v>642262.73492045945</v>
      </c>
      <c r="I9" s="39">
        <v>130219.07016810354</v>
      </c>
      <c r="J9" s="39">
        <v>1292429.9206335763</v>
      </c>
      <c r="K9" s="14"/>
      <c r="L9" s="14"/>
      <c r="M9" s="14"/>
      <c r="N9" s="14"/>
      <c r="O9" s="14"/>
    </row>
    <row r="10" spans="1:15" s="10" customFormat="1" x14ac:dyDescent="0.3">
      <c r="A10" s="3">
        <f>A9+1</f>
        <v>2024</v>
      </c>
      <c r="B10" s="39">
        <v>5308315.9774718601</v>
      </c>
      <c r="C10" s="39">
        <v>1653955.3806953044</v>
      </c>
      <c r="D10" s="39">
        <v>1861913.1836158037</v>
      </c>
      <c r="E10" s="39">
        <v>297253.47186568787</v>
      </c>
      <c r="F10" s="39">
        <v>877638.7874133446</v>
      </c>
      <c r="G10" s="39">
        <v>483590.50933788635</v>
      </c>
      <c r="H10" s="39">
        <v>637855.23739236873</v>
      </c>
      <c r="I10" s="39">
        <v>174437.56063955917</v>
      </c>
      <c r="J10" s="39">
        <v>1183585.0301277081</v>
      </c>
      <c r="K10" s="14"/>
      <c r="L10" s="14"/>
      <c r="M10" s="14"/>
      <c r="N10" s="14"/>
      <c r="O10" s="14"/>
    </row>
    <row r="11" spans="1:15" s="10" customFormat="1" x14ac:dyDescent="0.3">
      <c r="A11" s="3">
        <f t="shared" ref="A11:A28" si="0">A10+1</f>
        <v>2025</v>
      </c>
      <c r="B11" s="39">
        <v>5049606.9465753846</v>
      </c>
      <c r="C11" s="39">
        <v>1611309.0686127339</v>
      </c>
      <c r="D11" s="39">
        <v>1857267.8659651023</v>
      </c>
      <c r="E11" s="39">
        <v>289640.34513295093</v>
      </c>
      <c r="F11" s="39">
        <v>825331.01825362071</v>
      </c>
      <c r="G11" s="39">
        <v>451818.70430268534</v>
      </c>
      <c r="H11" s="39">
        <v>558932.74509098358</v>
      </c>
      <c r="I11" s="39">
        <v>173231.08243647753</v>
      </c>
      <c r="J11" s="39">
        <v>1139343.9827459326</v>
      </c>
      <c r="K11" s="14"/>
      <c r="L11" s="14"/>
      <c r="M11" s="14"/>
      <c r="N11" s="14"/>
      <c r="O11" s="14"/>
    </row>
    <row r="12" spans="1:15" s="10" customFormat="1" x14ac:dyDescent="0.3">
      <c r="A12" s="3">
        <f t="shared" si="0"/>
        <v>2026</v>
      </c>
      <c r="B12" s="39">
        <v>4363685.5572603075</v>
      </c>
      <c r="C12" s="39">
        <v>1357560.4630263641</v>
      </c>
      <c r="D12" s="39">
        <v>2381498.8688292205</v>
      </c>
      <c r="E12" s="39">
        <v>252077.27329044425</v>
      </c>
      <c r="F12" s="39">
        <v>703336.25578215835</v>
      </c>
      <c r="G12" s="39">
        <v>380505.56858233031</v>
      </c>
      <c r="H12" s="39">
        <v>507272.27164179273</v>
      </c>
      <c r="I12" s="39">
        <v>151981.90972496808</v>
      </c>
      <c r="J12" s="39">
        <v>1010951.8152122499</v>
      </c>
      <c r="K12" s="14"/>
      <c r="L12" s="14"/>
      <c r="M12" s="14"/>
      <c r="N12" s="14"/>
      <c r="O12" s="14"/>
    </row>
    <row r="13" spans="1:15" s="10" customFormat="1" x14ac:dyDescent="0.3">
      <c r="A13" s="3">
        <f t="shared" si="0"/>
        <v>2027</v>
      </c>
      <c r="B13" s="39">
        <v>3677764.1679452304</v>
      </c>
      <c r="C13" s="39">
        <v>1088518.0817812281</v>
      </c>
      <c r="D13" s="39">
        <v>3027879.2425370403</v>
      </c>
      <c r="E13" s="39">
        <v>274795.77265177219</v>
      </c>
      <c r="F13" s="39">
        <v>568161.92185763014</v>
      </c>
      <c r="G13" s="39">
        <v>310247.73694417096</v>
      </c>
      <c r="H13" s="39">
        <v>471988.01379800821</v>
      </c>
      <c r="I13" s="39">
        <v>163412.10089303792</v>
      </c>
      <c r="J13" s="39">
        <v>800640.54001938261</v>
      </c>
      <c r="K13" s="14"/>
      <c r="L13" s="14"/>
      <c r="M13" s="14"/>
      <c r="N13" s="14"/>
      <c r="O13" s="14"/>
    </row>
    <row r="14" spans="1:15" s="10" customFormat="1" x14ac:dyDescent="0.3">
      <c r="A14" s="3">
        <f t="shared" si="0"/>
        <v>2028</v>
      </c>
      <c r="B14" s="39">
        <v>2991842.7786301537</v>
      </c>
      <c r="C14" s="39">
        <v>838317.54834751168</v>
      </c>
      <c r="D14" s="39">
        <v>3723138.4805938271</v>
      </c>
      <c r="E14" s="39">
        <v>310986.62041476305</v>
      </c>
      <c r="F14" s="39">
        <v>441990.83974640176</v>
      </c>
      <c r="G14" s="39">
        <v>242422.54414229444</v>
      </c>
      <c r="H14" s="39">
        <v>389303.7802773955</v>
      </c>
      <c r="I14" s="39">
        <v>189934.56324876484</v>
      </c>
      <c r="J14" s="39">
        <v>578886.88245302229</v>
      </c>
      <c r="K14" s="14"/>
      <c r="L14" s="14"/>
      <c r="M14" s="14"/>
      <c r="N14" s="14"/>
      <c r="O14" s="14"/>
    </row>
    <row r="15" spans="1:15" s="10" customFormat="1" x14ac:dyDescent="0.3">
      <c r="A15" s="3">
        <f t="shared" si="0"/>
        <v>2029</v>
      </c>
      <c r="B15" s="39">
        <v>2305921.3893150762</v>
      </c>
      <c r="C15" s="39">
        <v>648018.15705078375</v>
      </c>
      <c r="D15" s="39">
        <v>4123480.0225884477</v>
      </c>
      <c r="E15" s="39">
        <v>246446.28611752056</v>
      </c>
      <c r="F15" s="39">
        <v>342397.62854941777</v>
      </c>
      <c r="G15" s="39">
        <v>188151.81669220951</v>
      </c>
      <c r="H15" s="39">
        <v>298483.60797202366</v>
      </c>
      <c r="I15" s="39">
        <v>145679.98888692516</v>
      </c>
      <c r="J15" s="39">
        <v>436743.90404619597</v>
      </c>
      <c r="K15" s="14"/>
      <c r="L15" s="14"/>
      <c r="M15" s="14"/>
      <c r="N15" s="14"/>
      <c r="O15" s="14"/>
    </row>
    <row r="16" spans="1:15" s="10" customFormat="1" x14ac:dyDescent="0.3">
      <c r="A16" s="3">
        <f t="shared" si="0"/>
        <v>2030</v>
      </c>
      <c r="B16" s="39">
        <v>1620000</v>
      </c>
      <c r="C16" s="39">
        <v>567418.65033957944</v>
      </c>
      <c r="D16" s="39">
        <v>2804681.0784889199</v>
      </c>
      <c r="E16" s="39">
        <v>206767.5841199939</v>
      </c>
      <c r="F16" s="39">
        <v>297613.52972945065</v>
      </c>
      <c r="G16" s="39">
        <v>165256.22625006776</v>
      </c>
      <c r="H16" s="39">
        <v>259629.79252667134</v>
      </c>
      <c r="I16" s="39">
        <v>123314.21703423686</v>
      </c>
      <c r="J16" s="39">
        <v>0</v>
      </c>
      <c r="K16" s="14"/>
      <c r="L16" s="14"/>
      <c r="M16" s="14"/>
      <c r="N16" s="14"/>
      <c r="O16" s="14"/>
    </row>
    <row r="17" spans="1:15" s="10" customFormat="1" x14ac:dyDescent="0.3">
      <c r="A17" s="3">
        <f t="shared" si="0"/>
        <v>2031</v>
      </c>
      <c r="B17" s="39">
        <v>1458000</v>
      </c>
      <c r="C17" s="39">
        <v>516012.63153178297</v>
      </c>
      <c r="D17" s="39">
        <v>2840232.3855590662</v>
      </c>
      <c r="E17" s="39">
        <v>180396.21491279273</v>
      </c>
      <c r="F17" s="39">
        <v>266759.00167639786</v>
      </c>
      <c r="G17" s="39">
        <v>148235.36930278115</v>
      </c>
      <c r="H17" s="39">
        <v>235413.30733464006</v>
      </c>
      <c r="I17" s="39">
        <v>111183.47524160532</v>
      </c>
      <c r="J17" s="39">
        <v>0</v>
      </c>
      <c r="K17" s="14"/>
      <c r="L17" s="14"/>
      <c r="M17" s="14"/>
      <c r="N17" s="14"/>
      <c r="O17" s="14"/>
    </row>
    <row r="18" spans="1:15" s="10" customFormat="1" x14ac:dyDescent="0.3">
      <c r="A18" s="3">
        <f t="shared" si="0"/>
        <v>2032</v>
      </c>
      <c r="B18" s="39">
        <v>1296000</v>
      </c>
      <c r="C18" s="39">
        <v>478245.51669765118</v>
      </c>
      <c r="D18" s="39">
        <v>2724005.731520649</v>
      </c>
      <c r="E18" s="39">
        <v>160075.27202056936</v>
      </c>
      <c r="F18" s="39">
        <v>230299.68718744846</v>
      </c>
      <c r="G18" s="39">
        <v>128332.461986483</v>
      </c>
      <c r="H18" s="39">
        <v>203351.26530937676</v>
      </c>
      <c r="I18" s="39">
        <v>95695.796798471143</v>
      </c>
      <c r="J18" s="39">
        <v>0</v>
      </c>
      <c r="K18" s="14"/>
      <c r="L18" s="14"/>
      <c r="M18" s="14"/>
      <c r="N18" s="14"/>
      <c r="O18" s="14"/>
    </row>
    <row r="19" spans="1:15" s="10" customFormat="1" x14ac:dyDescent="0.3">
      <c r="A19" s="3">
        <f t="shared" si="0"/>
        <v>2033</v>
      </c>
      <c r="B19" s="39">
        <v>1134000.0000000002</v>
      </c>
      <c r="C19" s="39">
        <v>421935.40115132707</v>
      </c>
      <c r="D19" s="39">
        <v>2767323.7088623573</v>
      </c>
      <c r="E19" s="39">
        <v>140393.95562140798</v>
      </c>
      <c r="F19" s="39">
        <v>203726.92557985071</v>
      </c>
      <c r="G19" s="39">
        <v>110188.0433158556</v>
      </c>
      <c r="H19" s="39">
        <v>173857.19202214302</v>
      </c>
      <c r="I19" s="39">
        <v>83898.482309415835</v>
      </c>
      <c r="J19" s="39">
        <v>0</v>
      </c>
      <c r="K19" s="14"/>
      <c r="L19" s="14"/>
      <c r="M19" s="14"/>
      <c r="N19" s="14"/>
      <c r="O19" s="14"/>
    </row>
    <row r="20" spans="1:15" s="10" customFormat="1" x14ac:dyDescent="0.3">
      <c r="A20" s="3">
        <f t="shared" si="0"/>
        <v>2034</v>
      </c>
      <c r="B20" s="39">
        <v>972000.00000000012</v>
      </c>
      <c r="C20" s="39">
        <v>375088.78893086669</v>
      </c>
      <c r="D20" s="39">
        <v>2677291.9536596257</v>
      </c>
      <c r="E20" s="39">
        <v>116452.92457494925</v>
      </c>
      <c r="F20" s="39">
        <v>168443.65885434361</v>
      </c>
      <c r="G20" s="39">
        <v>94036.742220277665</v>
      </c>
      <c r="H20" s="39">
        <v>146747.81259754303</v>
      </c>
      <c r="I20" s="39">
        <v>71230.072822019923</v>
      </c>
      <c r="J20" s="39">
        <v>0</v>
      </c>
      <c r="K20" s="14"/>
      <c r="L20" s="14"/>
      <c r="M20" s="14"/>
      <c r="N20" s="14"/>
      <c r="O20" s="14"/>
    </row>
    <row r="21" spans="1:15" s="10" customFormat="1" x14ac:dyDescent="0.3">
      <c r="A21" s="3">
        <f t="shared" si="0"/>
        <v>2035</v>
      </c>
      <c r="B21" s="39">
        <v>810000.00000000012</v>
      </c>
      <c r="C21" s="39">
        <v>311825.57573590148</v>
      </c>
      <c r="D21" s="39">
        <v>2767644.3395462749</v>
      </c>
      <c r="E21" s="39">
        <v>98653.312503634341</v>
      </c>
      <c r="F21" s="39">
        <v>141544.60543400029</v>
      </c>
      <c r="G21" s="39">
        <v>77959.71704541576</v>
      </c>
      <c r="H21" s="39">
        <v>121677.56446723282</v>
      </c>
      <c r="I21" s="39">
        <v>58339.224813815432</v>
      </c>
      <c r="J21" s="39">
        <v>0</v>
      </c>
      <c r="K21" s="14"/>
      <c r="L21" s="14"/>
      <c r="M21" s="14"/>
      <c r="N21" s="14"/>
      <c r="O21" s="14"/>
    </row>
    <row r="22" spans="1:15" s="10" customFormat="1" x14ac:dyDescent="0.3">
      <c r="A22" s="3">
        <f t="shared" si="0"/>
        <v>2036</v>
      </c>
      <c r="B22" s="39">
        <v>648000</v>
      </c>
      <c r="C22" s="39">
        <v>259475.9871433097</v>
      </c>
      <c r="D22" s="39">
        <v>2662347.7654309664</v>
      </c>
      <c r="E22" s="39">
        <v>73785.397897001938</v>
      </c>
      <c r="F22" s="39">
        <v>113188.60427827231</v>
      </c>
      <c r="G22" s="39">
        <v>62001.87935453713</v>
      </c>
      <c r="H22" s="39">
        <v>95616.375610708012</v>
      </c>
      <c r="I22" s="39">
        <v>43931.755716170868</v>
      </c>
      <c r="J22" s="39">
        <v>0</v>
      </c>
      <c r="K22" s="14"/>
      <c r="L22" s="14"/>
      <c r="M22" s="14"/>
      <c r="N22" s="14"/>
      <c r="O22" s="14"/>
    </row>
    <row r="23" spans="1:15" s="10" customFormat="1" x14ac:dyDescent="0.3">
      <c r="A23" s="3">
        <f t="shared" si="0"/>
        <v>2037</v>
      </c>
      <c r="B23" s="39">
        <v>485999.99999999988</v>
      </c>
      <c r="C23" s="39">
        <v>197927.0961628035</v>
      </c>
      <c r="D23" s="39">
        <v>2660036.9110448454</v>
      </c>
      <c r="E23" s="39">
        <v>59191.180846519979</v>
      </c>
      <c r="F23" s="39">
        <v>81109.791614877904</v>
      </c>
      <c r="G23" s="39">
        <v>44452.77143089717</v>
      </c>
      <c r="H23" s="39">
        <v>69211.759967027858</v>
      </c>
      <c r="I23" s="39">
        <v>34107.399977873509</v>
      </c>
      <c r="J23" s="39">
        <v>0</v>
      </c>
      <c r="K23" s="14"/>
      <c r="L23" s="14"/>
      <c r="M23" s="14"/>
      <c r="N23" s="14"/>
      <c r="O23" s="14"/>
    </row>
    <row r="24" spans="1:15" s="10" customFormat="1" x14ac:dyDescent="0.3">
      <c r="A24" s="3">
        <f t="shared" si="0"/>
        <v>2038</v>
      </c>
      <c r="B24" s="39">
        <v>324000</v>
      </c>
      <c r="C24" s="39">
        <v>137124.62173865765</v>
      </c>
      <c r="D24" s="39">
        <v>2558583.0749002807</v>
      </c>
      <c r="E24" s="39">
        <v>35546.679509216083</v>
      </c>
      <c r="F24" s="39">
        <v>53392.795297865989</v>
      </c>
      <c r="G24" s="39">
        <v>29882.849533880806</v>
      </c>
      <c r="H24" s="39">
        <v>46764.945004656794</v>
      </c>
      <c r="I24" s="39">
        <v>21288.108915722667</v>
      </c>
      <c r="J24" s="39">
        <v>0</v>
      </c>
      <c r="K24" s="14"/>
      <c r="L24" s="14"/>
      <c r="M24" s="14"/>
      <c r="N24" s="14"/>
      <c r="O24" s="14"/>
    </row>
    <row r="25" spans="1:15" s="10" customFormat="1" x14ac:dyDescent="0.3">
      <c r="A25" s="3">
        <f t="shared" si="0"/>
        <v>2039</v>
      </c>
      <c r="B25" s="39">
        <v>162000.00000000003</v>
      </c>
      <c r="C25" s="39">
        <v>69145.986909895175</v>
      </c>
      <c r="D25" s="39">
        <v>2591049.6585890856</v>
      </c>
      <c r="E25" s="39">
        <v>17789.33564492091</v>
      </c>
      <c r="F25" s="39">
        <v>26621.27993207</v>
      </c>
      <c r="G25" s="39">
        <v>14745.177565123957</v>
      </c>
      <c r="H25" s="39">
        <v>23255.273333568464</v>
      </c>
      <c r="I25" s="39">
        <v>10442.946614421518</v>
      </c>
      <c r="J25" s="39">
        <v>0</v>
      </c>
      <c r="K25" s="14"/>
      <c r="L25" s="14"/>
      <c r="M25" s="14"/>
      <c r="N25" s="14"/>
      <c r="O25" s="14"/>
    </row>
    <row r="26" spans="1:15" s="10" customFormat="1" x14ac:dyDescent="0.3">
      <c r="A26" s="3">
        <f t="shared" si="0"/>
        <v>2040</v>
      </c>
      <c r="B26" s="39">
        <v>0</v>
      </c>
      <c r="C26" s="39">
        <v>0</v>
      </c>
      <c r="D26" s="39">
        <v>2411226.3258117959</v>
      </c>
      <c r="E26" s="39">
        <v>0</v>
      </c>
      <c r="F26" s="39">
        <v>0</v>
      </c>
      <c r="G26" s="39">
        <v>0</v>
      </c>
      <c r="H26" s="39">
        <v>0</v>
      </c>
      <c r="I26" s="39">
        <v>0</v>
      </c>
      <c r="J26" s="39">
        <v>0</v>
      </c>
      <c r="K26" s="14"/>
      <c r="L26" s="14"/>
      <c r="M26" s="14"/>
      <c r="N26" s="14"/>
      <c r="O26" s="14"/>
    </row>
    <row r="27" spans="1:15" s="10" customFormat="1" x14ac:dyDescent="0.3">
      <c r="A27" s="3">
        <f t="shared" si="0"/>
        <v>2041</v>
      </c>
      <c r="B27" s="39">
        <v>0</v>
      </c>
      <c r="C27" s="39">
        <v>0</v>
      </c>
      <c r="D27" s="39">
        <v>2374333.7423345963</v>
      </c>
      <c r="E27" s="39">
        <v>0</v>
      </c>
      <c r="F27" s="39">
        <v>0</v>
      </c>
      <c r="G27" s="39">
        <v>0</v>
      </c>
      <c r="H27" s="39">
        <v>0</v>
      </c>
      <c r="I27" s="39">
        <v>0</v>
      </c>
      <c r="J27" s="39">
        <v>0</v>
      </c>
      <c r="K27" s="14"/>
      <c r="L27" s="14"/>
      <c r="M27" s="14"/>
      <c r="N27" s="14"/>
      <c r="O27" s="14"/>
    </row>
    <row r="28" spans="1:15" s="10" customFormat="1" x14ac:dyDescent="0.3">
      <c r="A28" s="3">
        <f t="shared" si="0"/>
        <v>2042</v>
      </c>
      <c r="B28" s="39">
        <v>0</v>
      </c>
      <c r="C28" s="39">
        <v>0</v>
      </c>
      <c r="D28" s="39">
        <v>2185187.0054567959</v>
      </c>
      <c r="E28" s="39">
        <v>0</v>
      </c>
      <c r="F28" s="39">
        <v>0</v>
      </c>
      <c r="G28" s="39">
        <v>0</v>
      </c>
      <c r="H28" s="39">
        <v>0</v>
      </c>
      <c r="I28" s="39">
        <v>0</v>
      </c>
      <c r="J28" s="39">
        <v>0</v>
      </c>
      <c r="K28" s="14"/>
      <c r="L28" s="14"/>
      <c r="M28" s="14"/>
      <c r="N28" s="14"/>
      <c r="O28" s="14"/>
    </row>
    <row r="29" spans="1:15" s="23" customFormat="1" x14ac:dyDescent="0.3">
      <c r="A29">
        <v>2043</v>
      </c>
      <c r="B29" s="39">
        <v>0</v>
      </c>
      <c r="C29" s="39">
        <v>0</v>
      </c>
      <c r="D29" s="39">
        <v>2222696.3092174032</v>
      </c>
      <c r="E29" s="39">
        <v>0</v>
      </c>
      <c r="F29" s="39">
        <v>0</v>
      </c>
      <c r="G29" s="39">
        <v>0</v>
      </c>
      <c r="H29" s="39">
        <v>0</v>
      </c>
      <c r="I29" s="39">
        <v>0</v>
      </c>
      <c r="J29" s="39">
        <v>0</v>
      </c>
    </row>
    <row r="30" spans="1:15" customFormat="1" ht="48" x14ac:dyDescent="0.3">
      <c r="A30" s="19" t="s">
        <v>166</v>
      </c>
      <c r="B30" s="19" t="s">
        <v>198</v>
      </c>
      <c r="C30" s="19" t="s">
        <v>199</v>
      </c>
      <c r="D30" s="19" t="s">
        <v>200</v>
      </c>
      <c r="E30" s="19" t="s">
        <v>201</v>
      </c>
      <c r="F30" s="19" t="s">
        <v>201</v>
      </c>
      <c r="G30" s="19" t="s">
        <v>201</v>
      </c>
      <c r="H30" s="19" t="s">
        <v>201</v>
      </c>
      <c r="I30" s="19" t="s">
        <v>201</v>
      </c>
      <c r="J30" s="19" t="s">
        <v>201</v>
      </c>
    </row>
    <row r="31" spans="1:15" customFormat="1" x14ac:dyDescent="0.3"/>
    <row r="33" spans="1:10" x14ac:dyDescent="0.3">
      <c r="A33" s="3">
        <f>1</f>
        <v>1</v>
      </c>
      <c r="B33" s="9" t="str">
        <f ca="1">OFFSET(Portfolios!$B$7,A33,0)</f>
        <v>Portfolio1</v>
      </c>
      <c r="C33" s="9" t="str">
        <f ca="1">VLOOKUP(B33,Portfolios!$B$8:$C$47,2,FALSE)</f>
        <v>Linear decline</v>
      </c>
      <c r="E33" s="107" t="s">
        <v>180</v>
      </c>
      <c r="F33" s="107"/>
      <c r="G33" s="107"/>
      <c r="H33" s="107"/>
      <c r="I33" s="107"/>
      <c r="J33" s="107"/>
    </row>
    <row r="34" spans="1:10" x14ac:dyDescent="0.3">
      <c r="C34" s="28" t="s">
        <v>181</v>
      </c>
      <c r="D34" s="28" t="s">
        <v>182</v>
      </c>
      <c r="E34" s="21" t="s">
        <v>183</v>
      </c>
      <c r="F34" s="21" t="s">
        <v>184</v>
      </c>
      <c r="G34" s="21" t="s">
        <v>185</v>
      </c>
      <c r="H34" s="21" t="s">
        <v>186</v>
      </c>
      <c r="I34" s="21" t="s">
        <v>187</v>
      </c>
      <c r="J34" s="21" t="s">
        <v>188</v>
      </c>
    </row>
    <row r="35" spans="1:10" s="11" customFormat="1" x14ac:dyDescent="0.3">
      <c r="A35" s="3" t="s">
        <v>160</v>
      </c>
      <c r="B35" s="3" t="s">
        <v>189</v>
      </c>
      <c r="C35" s="3" t="s">
        <v>190</v>
      </c>
      <c r="D35" s="3" t="s">
        <v>191</v>
      </c>
      <c r="E35" s="11" t="s">
        <v>192</v>
      </c>
      <c r="F35" s="11" t="s">
        <v>193</v>
      </c>
      <c r="G35" s="11" t="s">
        <v>194</v>
      </c>
      <c r="H35" s="22" t="s">
        <v>195</v>
      </c>
      <c r="I35" s="22" t="s">
        <v>196</v>
      </c>
      <c r="J35" s="22" t="s">
        <v>197</v>
      </c>
    </row>
    <row r="36" spans="1:10" s="38" customFormat="1" x14ac:dyDescent="0.3">
      <c r="A36" s="26">
        <v>2023</v>
      </c>
      <c r="B36" s="39">
        <v>5887116.996684636</v>
      </c>
      <c r="C36" s="39">
        <v>2146155.2802338544</v>
      </c>
      <c r="D36" s="39">
        <v>2070453.6851031072</v>
      </c>
      <c r="E36" s="39">
        <v>249106.68405843258</v>
      </c>
      <c r="F36" s="39">
        <v>920247.72438260436</v>
      </c>
      <c r="G36" s="39">
        <v>506695.58228760585</v>
      </c>
      <c r="H36" s="39">
        <v>642262.73492045945</v>
      </c>
      <c r="I36" s="39">
        <v>130219.07016810354</v>
      </c>
      <c r="J36" s="39">
        <v>1292429.9206335763</v>
      </c>
    </row>
    <row r="37" spans="1:10" s="38" customFormat="1" x14ac:dyDescent="0.3">
      <c r="A37" s="26">
        <f>A36+1</f>
        <v>2024</v>
      </c>
      <c r="B37" s="39">
        <v>5308315.9774718601</v>
      </c>
      <c r="C37" s="39">
        <v>1653955.3806953044</v>
      </c>
      <c r="D37" s="39">
        <v>1861913.1836158037</v>
      </c>
      <c r="E37" s="39">
        <v>297253.47186568787</v>
      </c>
      <c r="F37" s="39">
        <v>877638.7874133446</v>
      </c>
      <c r="G37" s="39">
        <v>483590.50933788635</v>
      </c>
      <c r="H37" s="39">
        <v>637855.23739236873</v>
      </c>
      <c r="I37" s="39">
        <v>174437.56063955917</v>
      </c>
      <c r="J37" s="39">
        <v>1183585.0301277081</v>
      </c>
    </row>
    <row r="38" spans="1:10" s="38" customFormat="1" x14ac:dyDescent="0.3">
      <c r="A38" s="26">
        <f t="shared" ref="A38:A55" si="1">A37+1</f>
        <v>2025</v>
      </c>
      <c r="B38" s="39">
        <v>5049606.9465753846</v>
      </c>
      <c r="C38" s="39">
        <v>1611309.0686127339</v>
      </c>
      <c r="D38" s="39">
        <v>1857267.8659651023</v>
      </c>
      <c r="E38" s="39">
        <v>289640.34513295093</v>
      </c>
      <c r="F38" s="39">
        <v>825331.01825362071</v>
      </c>
      <c r="G38" s="39">
        <v>451818.70430268534</v>
      </c>
      <c r="H38" s="39">
        <v>558932.74509098358</v>
      </c>
      <c r="I38" s="39">
        <v>173231.08243647753</v>
      </c>
      <c r="J38" s="39">
        <v>1139343.9827459326</v>
      </c>
    </row>
    <row r="39" spans="1:10" s="38" customFormat="1" x14ac:dyDescent="0.3">
      <c r="A39" s="26">
        <f t="shared" si="1"/>
        <v>2026</v>
      </c>
      <c r="B39" s="39">
        <v>4363685.5572603075</v>
      </c>
      <c r="C39" s="39">
        <v>1357560.4630263641</v>
      </c>
      <c r="D39" s="39">
        <v>2381498.8688292205</v>
      </c>
      <c r="E39" s="39">
        <v>252077.27329044425</v>
      </c>
      <c r="F39" s="39">
        <v>703336.25578215835</v>
      </c>
      <c r="G39" s="39">
        <v>380505.56858233031</v>
      </c>
      <c r="H39" s="39">
        <v>507272.27164179273</v>
      </c>
      <c r="I39" s="39">
        <v>151981.90972496808</v>
      </c>
      <c r="J39" s="39">
        <v>1010951.8152122499</v>
      </c>
    </row>
    <row r="40" spans="1:10" s="38" customFormat="1" x14ac:dyDescent="0.3">
      <c r="A40" s="26">
        <f t="shared" si="1"/>
        <v>2027</v>
      </c>
      <c r="B40" s="39">
        <v>3677764.1679452304</v>
      </c>
      <c r="C40" s="39">
        <v>1088518.0817812281</v>
      </c>
      <c r="D40" s="39">
        <v>3027879.2425370403</v>
      </c>
      <c r="E40" s="39">
        <v>274795.77265177219</v>
      </c>
      <c r="F40" s="39">
        <v>568161.92185763014</v>
      </c>
      <c r="G40" s="39">
        <v>310247.73694417096</v>
      </c>
      <c r="H40" s="39">
        <v>471988.01379800821</v>
      </c>
      <c r="I40" s="39">
        <v>163412.10089303792</v>
      </c>
      <c r="J40" s="39">
        <v>800640.54001938261</v>
      </c>
    </row>
    <row r="41" spans="1:10" s="38" customFormat="1" x14ac:dyDescent="0.3">
      <c r="A41" s="26">
        <f t="shared" si="1"/>
        <v>2028</v>
      </c>
      <c r="B41" s="39">
        <v>2991842.7786301537</v>
      </c>
      <c r="C41" s="39">
        <v>838317.54834751168</v>
      </c>
      <c r="D41" s="39">
        <v>3723138.4805938271</v>
      </c>
      <c r="E41" s="39">
        <v>310986.62041476305</v>
      </c>
      <c r="F41" s="39">
        <v>441990.83974640176</v>
      </c>
      <c r="G41" s="39">
        <v>242422.54414229444</v>
      </c>
      <c r="H41" s="39">
        <v>389303.7802773955</v>
      </c>
      <c r="I41" s="39">
        <v>189934.56324876484</v>
      </c>
      <c r="J41" s="39">
        <v>578886.88245302229</v>
      </c>
    </row>
    <row r="42" spans="1:10" s="38" customFormat="1" x14ac:dyDescent="0.3">
      <c r="A42" s="26">
        <f t="shared" si="1"/>
        <v>2029</v>
      </c>
      <c r="B42" s="39">
        <v>2305921.3893150762</v>
      </c>
      <c r="C42" s="39">
        <v>648018.15705078375</v>
      </c>
      <c r="D42" s="39">
        <v>4123480.0225884477</v>
      </c>
      <c r="E42" s="39">
        <v>246446.28611752056</v>
      </c>
      <c r="F42" s="39">
        <v>342397.62854941777</v>
      </c>
      <c r="G42" s="39">
        <v>188151.81669220951</v>
      </c>
      <c r="H42" s="39">
        <v>298483.60797202366</v>
      </c>
      <c r="I42" s="39">
        <v>145679.98888692516</v>
      </c>
      <c r="J42" s="39">
        <v>436743.90404619597</v>
      </c>
    </row>
    <row r="43" spans="1:10" s="38" customFormat="1" x14ac:dyDescent="0.3">
      <c r="A43" s="26">
        <f t="shared" si="1"/>
        <v>2030</v>
      </c>
      <c r="B43" s="39">
        <v>1620000</v>
      </c>
      <c r="C43" s="39">
        <v>567418.65033957944</v>
      </c>
      <c r="D43" s="39">
        <v>2804681.0784889199</v>
      </c>
      <c r="E43" s="39">
        <v>206767.5841199939</v>
      </c>
      <c r="F43" s="39">
        <v>297613.52972945065</v>
      </c>
      <c r="G43" s="39">
        <v>165256.22625006776</v>
      </c>
      <c r="H43" s="39">
        <v>259629.79252667134</v>
      </c>
      <c r="I43" s="39">
        <v>123314.21703423686</v>
      </c>
      <c r="J43" s="39">
        <v>0</v>
      </c>
    </row>
    <row r="44" spans="1:10" s="38" customFormat="1" x14ac:dyDescent="0.3">
      <c r="A44" s="26">
        <f t="shared" si="1"/>
        <v>2031</v>
      </c>
      <c r="B44" s="39">
        <v>1458000</v>
      </c>
      <c r="C44" s="39">
        <v>516012.63153178297</v>
      </c>
      <c r="D44" s="39">
        <v>2840232.3855590662</v>
      </c>
      <c r="E44" s="39">
        <v>180396.21491279273</v>
      </c>
      <c r="F44" s="39">
        <v>266759.00167639786</v>
      </c>
      <c r="G44" s="39">
        <v>148235.36930278115</v>
      </c>
      <c r="H44" s="39">
        <v>235413.30733464006</v>
      </c>
      <c r="I44" s="39">
        <v>111183.47524160532</v>
      </c>
      <c r="J44" s="39">
        <v>0</v>
      </c>
    </row>
    <row r="45" spans="1:10" s="38" customFormat="1" x14ac:dyDescent="0.3">
      <c r="A45" s="26">
        <f t="shared" si="1"/>
        <v>2032</v>
      </c>
      <c r="B45" s="39">
        <v>1296000</v>
      </c>
      <c r="C45" s="39">
        <v>478245.51669765118</v>
      </c>
      <c r="D45" s="39">
        <v>2724005.731520649</v>
      </c>
      <c r="E45" s="39">
        <v>160075.27202056936</v>
      </c>
      <c r="F45" s="39">
        <v>230299.68718744846</v>
      </c>
      <c r="G45" s="39">
        <v>128332.461986483</v>
      </c>
      <c r="H45" s="39">
        <v>203351.26530937676</v>
      </c>
      <c r="I45" s="39">
        <v>95695.796798471143</v>
      </c>
      <c r="J45" s="39">
        <v>0</v>
      </c>
    </row>
    <row r="46" spans="1:10" s="38" customFormat="1" x14ac:dyDescent="0.3">
      <c r="A46" s="26">
        <f t="shared" si="1"/>
        <v>2033</v>
      </c>
      <c r="B46" s="39">
        <v>1134000.0000000002</v>
      </c>
      <c r="C46" s="39">
        <v>421935.40115132707</v>
      </c>
      <c r="D46" s="39">
        <v>2767323.7088623573</v>
      </c>
      <c r="E46" s="39">
        <v>140393.95562140798</v>
      </c>
      <c r="F46" s="39">
        <v>203726.92557985071</v>
      </c>
      <c r="G46" s="39">
        <v>110188.0433158556</v>
      </c>
      <c r="H46" s="39">
        <v>173857.19202214302</v>
      </c>
      <c r="I46" s="39">
        <v>83898.482309415835</v>
      </c>
      <c r="J46" s="39">
        <v>0</v>
      </c>
    </row>
    <row r="47" spans="1:10" s="38" customFormat="1" x14ac:dyDescent="0.3">
      <c r="A47" s="26">
        <f t="shared" si="1"/>
        <v>2034</v>
      </c>
      <c r="B47" s="39">
        <v>972000.00000000012</v>
      </c>
      <c r="C47" s="39">
        <v>375088.78893086669</v>
      </c>
      <c r="D47" s="39">
        <v>2677291.9536596257</v>
      </c>
      <c r="E47" s="39">
        <v>116452.92457494925</v>
      </c>
      <c r="F47" s="39">
        <v>168443.65885434361</v>
      </c>
      <c r="G47" s="39">
        <v>94036.742220277665</v>
      </c>
      <c r="H47" s="39">
        <v>146747.81259754303</v>
      </c>
      <c r="I47" s="39">
        <v>71230.072822019923</v>
      </c>
      <c r="J47" s="39">
        <v>0</v>
      </c>
    </row>
    <row r="48" spans="1:10" s="38" customFormat="1" x14ac:dyDescent="0.3">
      <c r="A48" s="26">
        <f t="shared" si="1"/>
        <v>2035</v>
      </c>
      <c r="B48" s="39">
        <v>810000.00000000012</v>
      </c>
      <c r="C48" s="39">
        <v>311825.57573590148</v>
      </c>
      <c r="D48" s="39">
        <v>2767644.3395462749</v>
      </c>
      <c r="E48" s="39">
        <v>98653.312503634341</v>
      </c>
      <c r="F48" s="39">
        <v>141544.60543400029</v>
      </c>
      <c r="G48" s="39">
        <v>77959.71704541576</v>
      </c>
      <c r="H48" s="39">
        <v>121677.56446723282</v>
      </c>
      <c r="I48" s="39">
        <v>58339.224813815432</v>
      </c>
      <c r="J48" s="39">
        <v>0</v>
      </c>
    </row>
    <row r="49" spans="1:11" s="38" customFormat="1" x14ac:dyDescent="0.3">
      <c r="A49" s="26">
        <f t="shared" si="1"/>
        <v>2036</v>
      </c>
      <c r="B49" s="39">
        <v>648000</v>
      </c>
      <c r="C49" s="39">
        <v>259475.9871433097</v>
      </c>
      <c r="D49" s="39">
        <v>2662347.7654309664</v>
      </c>
      <c r="E49" s="39">
        <v>73785.397897001938</v>
      </c>
      <c r="F49" s="39">
        <v>113188.60427827231</v>
      </c>
      <c r="G49" s="39">
        <v>62001.87935453713</v>
      </c>
      <c r="H49" s="39">
        <v>95616.375610708012</v>
      </c>
      <c r="I49" s="39">
        <v>43931.755716170868</v>
      </c>
      <c r="J49" s="39">
        <v>0</v>
      </c>
    </row>
    <row r="50" spans="1:11" s="38" customFormat="1" x14ac:dyDescent="0.3">
      <c r="A50" s="26">
        <f t="shared" si="1"/>
        <v>2037</v>
      </c>
      <c r="B50" s="39">
        <v>485999.99999999988</v>
      </c>
      <c r="C50" s="39">
        <v>197927.0961628035</v>
      </c>
      <c r="D50" s="39">
        <v>2660036.9110448454</v>
      </c>
      <c r="E50" s="39">
        <v>59191.180846519979</v>
      </c>
      <c r="F50" s="39">
        <v>81109.791614877904</v>
      </c>
      <c r="G50" s="39">
        <v>44452.77143089717</v>
      </c>
      <c r="H50" s="39">
        <v>69211.759967027858</v>
      </c>
      <c r="I50" s="39">
        <v>34107.399977873509</v>
      </c>
      <c r="J50" s="39">
        <v>0</v>
      </c>
    </row>
    <row r="51" spans="1:11" s="38" customFormat="1" x14ac:dyDescent="0.3">
      <c r="A51" s="26">
        <f t="shared" si="1"/>
        <v>2038</v>
      </c>
      <c r="B51" s="39">
        <v>324000</v>
      </c>
      <c r="C51" s="39">
        <v>137124.62173865765</v>
      </c>
      <c r="D51" s="39">
        <v>2558583.0749002807</v>
      </c>
      <c r="E51" s="39">
        <v>35546.679509216083</v>
      </c>
      <c r="F51" s="39">
        <v>53392.795297865989</v>
      </c>
      <c r="G51" s="39">
        <v>29882.849533880806</v>
      </c>
      <c r="H51" s="39">
        <v>46764.945004656794</v>
      </c>
      <c r="I51" s="39">
        <v>21288.108915722667</v>
      </c>
      <c r="J51" s="39">
        <v>0</v>
      </c>
    </row>
    <row r="52" spans="1:11" s="38" customFormat="1" x14ac:dyDescent="0.3">
      <c r="A52" s="26">
        <f t="shared" si="1"/>
        <v>2039</v>
      </c>
      <c r="B52" s="39">
        <v>162000.00000000003</v>
      </c>
      <c r="C52" s="39">
        <v>69145.986909895175</v>
      </c>
      <c r="D52" s="39">
        <v>2591049.6585890856</v>
      </c>
      <c r="E52" s="39">
        <v>17789.33564492091</v>
      </c>
      <c r="F52" s="39">
        <v>26621.27993207</v>
      </c>
      <c r="G52" s="39">
        <v>14745.177565123957</v>
      </c>
      <c r="H52" s="39">
        <v>23255.273333568464</v>
      </c>
      <c r="I52" s="39">
        <v>10442.946614421518</v>
      </c>
      <c r="J52" s="39">
        <v>0</v>
      </c>
    </row>
    <row r="53" spans="1:11" s="38" customFormat="1" x14ac:dyDescent="0.3">
      <c r="A53" s="26">
        <f t="shared" si="1"/>
        <v>2040</v>
      </c>
      <c r="B53" s="39">
        <v>0</v>
      </c>
      <c r="C53" s="39">
        <v>0</v>
      </c>
      <c r="D53" s="39">
        <v>2411226.3258117959</v>
      </c>
      <c r="E53" s="39">
        <v>0</v>
      </c>
      <c r="F53" s="39">
        <v>0</v>
      </c>
      <c r="G53" s="39">
        <v>0</v>
      </c>
      <c r="H53" s="39">
        <v>0</v>
      </c>
      <c r="I53" s="39">
        <v>0</v>
      </c>
      <c r="J53" s="39">
        <v>0</v>
      </c>
    </row>
    <row r="54" spans="1:11" s="38" customFormat="1" x14ac:dyDescent="0.3">
      <c r="A54" s="26">
        <f t="shared" si="1"/>
        <v>2041</v>
      </c>
      <c r="B54" s="39">
        <v>0</v>
      </c>
      <c r="C54" s="39">
        <v>0</v>
      </c>
      <c r="D54" s="39">
        <v>2374333.7423345963</v>
      </c>
      <c r="E54" s="39">
        <v>0</v>
      </c>
      <c r="F54" s="39">
        <v>0</v>
      </c>
      <c r="G54" s="39">
        <v>0</v>
      </c>
      <c r="H54" s="39">
        <v>0</v>
      </c>
      <c r="I54" s="39">
        <v>0</v>
      </c>
      <c r="J54" s="39">
        <v>0</v>
      </c>
    </row>
    <row r="55" spans="1:11" s="38" customFormat="1" x14ac:dyDescent="0.3">
      <c r="A55" s="26">
        <f t="shared" si="1"/>
        <v>2042</v>
      </c>
      <c r="B55" s="39">
        <v>0</v>
      </c>
      <c r="C55" s="39">
        <v>0</v>
      </c>
      <c r="D55" s="39">
        <v>2185187.0054567959</v>
      </c>
      <c r="E55" s="39">
        <v>0</v>
      </c>
      <c r="F55" s="39">
        <v>0</v>
      </c>
      <c r="G55" s="39">
        <v>0</v>
      </c>
      <c r="H55" s="39">
        <v>0</v>
      </c>
      <c r="I55" s="39">
        <v>0</v>
      </c>
      <c r="J55" s="39">
        <v>0</v>
      </c>
    </row>
    <row r="56" spans="1:11" s="38" customFormat="1" x14ac:dyDescent="0.3">
      <c r="A56" s="26">
        <v>2043</v>
      </c>
      <c r="B56" s="39">
        <v>0</v>
      </c>
      <c r="C56" s="39">
        <v>0</v>
      </c>
      <c r="D56" s="39">
        <v>2222696.3092174032</v>
      </c>
      <c r="E56" s="39">
        <v>0</v>
      </c>
      <c r="F56" s="39">
        <v>0</v>
      </c>
      <c r="G56" s="39">
        <v>0</v>
      </c>
      <c r="H56" s="39">
        <v>0</v>
      </c>
      <c r="I56" s="39">
        <v>0</v>
      </c>
      <c r="J56" s="39">
        <v>0</v>
      </c>
    </row>
    <row r="57" spans="1:11" x14ac:dyDescent="0.3">
      <c r="B57" s="52"/>
    </row>
    <row r="58" spans="1:11" x14ac:dyDescent="0.3">
      <c r="A58" s="3">
        <f>A33+1</f>
        <v>2</v>
      </c>
      <c r="B58" s="9" t="str">
        <f ca="1">OFFSET(Portfolios!$B$7,A58,0)</f>
        <v>Portfolio2</v>
      </c>
      <c r="C58" s="9" t="str">
        <f ca="1">VLOOKUP(B58,Portfolios!$B$8:$C$47,2,FALSE)</f>
        <v>Front-loaded decline</v>
      </c>
      <c r="E58" s="107" t="s">
        <v>180</v>
      </c>
      <c r="F58" s="107"/>
      <c r="G58" s="107"/>
      <c r="H58" s="107"/>
      <c r="I58" s="107"/>
      <c r="J58" s="107"/>
    </row>
    <row r="59" spans="1:11" x14ac:dyDescent="0.3">
      <c r="C59" s="28" t="s">
        <v>181</v>
      </c>
      <c r="D59" s="28" t="s">
        <v>182</v>
      </c>
      <c r="E59" s="26" t="s">
        <v>183</v>
      </c>
      <c r="F59" s="26" t="s">
        <v>184</v>
      </c>
      <c r="G59" s="26" t="s">
        <v>185</v>
      </c>
      <c r="H59" s="26" t="s">
        <v>186</v>
      </c>
      <c r="I59" s="26" t="s">
        <v>187</v>
      </c>
      <c r="J59" s="26" t="s">
        <v>188</v>
      </c>
      <c r="K59" s="26"/>
    </row>
    <row r="60" spans="1:11" s="11" customFormat="1" x14ac:dyDescent="0.3">
      <c r="A60" s="3" t="s">
        <v>160</v>
      </c>
      <c r="B60" s="3" t="s">
        <v>189</v>
      </c>
      <c r="C60" s="3" t="s">
        <v>190</v>
      </c>
      <c r="D60" s="3" t="s">
        <v>191</v>
      </c>
      <c r="E60" s="42" t="s">
        <v>192</v>
      </c>
      <c r="F60" s="42" t="s">
        <v>193</v>
      </c>
      <c r="G60" s="42" t="s">
        <v>194</v>
      </c>
      <c r="H60" s="42" t="s">
        <v>195</v>
      </c>
      <c r="I60" s="42" t="s">
        <v>196</v>
      </c>
      <c r="J60" s="42" t="s">
        <v>197</v>
      </c>
      <c r="K60" s="42"/>
    </row>
    <row r="61" spans="1:11" s="10" customFormat="1" x14ac:dyDescent="0.3">
      <c r="A61" s="3">
        <v>2023</v>
      </c>
      <c r="B61" s="39">
        <v>5887116.996684636</v>
      </c>
      <c r="C61" s="39">
        <v>2146155.2802338544</v>
      </c>
      <c r="D61" s="39">
        <v>2070453.6851031072</v>
      </c>
      <c r="E61" s="39">
        <v>249106.68405843258</v>
      </c>
      <c r="F61" s="39">
        <v>920247.72438260436</v>
      </c>
      <c r="G61" s="39">
        <v>506695.58228760585</v>
      </c>
      <c r="H61" s="39">
        <v>642262.73492045945</v>
      </c>
      <c r="I61" s="39">
        <v>130219.07016810354</v>
      </c>
      <c r="J61" s="39">
        <v>1292429.9206335763</v>
      </c>
      <c r="K61" s="38"/>
    </row>
    <row r="62" spans="1:11" s="10" customFormat="1" x14ac:dyDescent="0.3">
      <c r="A62" s="3">
        <f>A61+1</f>
        <v>2024</v>
      </c>
      <c r="B62" s="39">
        <v>5308315.9774718601</v>
      </c>
      <c r="C62" s="39">
        <v>1653955.3806953044</v>
      </c>
      <c r="D62" s="39">
        <v>1861913.1836158037</v>
      </c>
      <c r="E62" s="39">
        <v>297253.47186568787</v>
      </c>
      <c r="F62" s="39">
        <v>877638.7874133446</v>
      </c>
      <c r="G62" s="39">
        <v>483590.50933788635</v>
      </c>
      <c r="H62" s="39">
        <v>637855.23739236873</v>
      </c>
      <c r="I62" s="39">
        <v>174437.56063955917</v>
      </c>
      <c r="J62" s="39">
        <v>1183585.0301277081</v>
      </c>
      <c r="K62" s="38"/>
    </row>
    <row r="63" spans="1:11" s="10" customFormat="1" x14ac:dyDescent="0.3">
      <c r="A63" s="3">
        <f t="shared" ref="A63:A80" si="2">A62+1</f>
        <v>2025</v>
      </c>
      <c r="B63" s="14">
        <v>5049606.9465753846</v>
      </c>
      <c r="C63" s="14">
        <v>1611309.0686127339</v>
      </c>
      <c r="D63" s="14">
        <v>1857267.8659651023</v>
      </c>
      <c r="E63" s="39">
        <v>289640.34513295093</v>
      </c>
      <c r="F63" s="39">
        <v>825331.01825362071</v>
      </c>
      <c r="G63" s="39">
        <v>451818.70430268534</v>
      </c>
      <c r="H63" s="39">
        <v>558932.74509098358</v>
      </c>
      <c r="I63" s="39">
        <v>173231.08243647753</v>
      </c>
      <c r="J63" s="39">
        <v>1139343.9827459326</v>
      </c>
      <c r="K63" s="38"/>
    </row>
    <row r="64" spans="1:11" s="10" customFormat="1" x14ac:dyDescent="0.3">
      <c r="A64" s="3">
        <f t="shared" si="2"/>
        <v>2026</v>
      </c>
      <c r="B64" s="14">
        <v>3279487.2322138953</v>
      </c>
      <c r="C64" s="14">
        <v>1020261.9201206946</v>
      </c>
      <c r="D64" s="14">
        <v>3018259.4364261222</v>
      </c>
      <c r="E64" s="39">
        <v>189446.32660615662</v>
      </c>
      <c r="F64" s="39">
        <v>528585.81135687453</v>
      </c>
      <c r="G64" s="39">
        <v>285965.41560512857</v>
      </c>
      <c r="H64" s="39">
        <v>381235.75043978804</v>
      </c>
      <c r="I64" s="39">
        <v>114220.58852092152</v>
      </c>
      <c r="J64" s="39">
        <v>759771.41956433153</v>
      </c>
      <c r="K64" s="38"/>
    </row>
    <row r="65" spans="1:11" s="10" customFormat="1" x14ac:dyDescent="0.3">
      <c r="A65" s="3">
        <f t="shared" si="2"/>
        <v>2027</v>
      </c>
      <c r="B65" s="14">
        <v>2394427.3750331514</v>
      </c>
      <c r="C65" s="14">
        <v>708685.32461985806</v>
      </c>
      <c r="D65" s="14">
        <v>3807355.2253605402</v>
      </c>
      <c r="E65" s="39">
        <v>178907.20843810998</v>
      </c>
      <c r="F65" s="39">
        <v>369904.75653783564</v>
      </c>
      <c r="G65" s="39">
        <v>201988.39307204587</v>
      </c>
      <c r="H65" s="39">
        <v>307290.23649085319</v>
      </c>
      <c r="I65" s="39">
        <v>106390.2931026099</v>
      </c>
      <c r="J65" s="39">
        <v>521261.16277183883</v>
      </c>
      <c r="K65" s="38"/>
    </row>
    <row r="66" spans="1:11" s="10" customFormat="1" x14ac:dyDescent="0.3">
      <c r="A66" s="3">
        <f t="shared" si="2"/>
        <v>2028</v>
      </c>
      <c r="B66" s="14">
        <v>1951897.4464427792</v>
      </c>
      <c r="C66" s="14">
        <v>546923.75335206639</v>
      </c>
      <c r="D66" s="14">
        <v>4376540.2331846328</v>
      </c>
      <c r="E66" s="39">
        <v>202889.66873565919</v>
      </c>
      <c r="F66" s="39">
        <v>288357.66291406093</v>
      </c>
      <c r="G66" s="39">
        <v>158158.02496418566</v>
      </c>
      <c r="H66" s="39">
        <v>253984.28688886136</v>
      </c>
      <c r="I66" s="39">
        <v>123914.52908037917</v>
      </c>
      <c r="J66" s="39">
        <v>377669.52050756646</v>
      </c>
      <c r="K66" s="38"/>
    </row>
    <row r="67" spans="1:11" s="10" customFormat="1" x14ac:dyDescent="0.3">
      <c r="A67" s="3">
        <f t="shared" si="2"/>
        <v>2029</v>
      </c>
      <c r="B67" s="14">
        <v>1730632.4821475935</v>
      </c>
      <c r="C67" s="14">
        <v>486348.44050196279</v>
      </c>
      <c r="D67" s="14">
        <v>4484308.6632011104</v>
      </c>
      <c r="E67" s="39">
        <v>184962.05023984163</v>
      </c>
      <c r="F67" s="39">
        <v>256975.13389818414</v>
      </c>
      <c r="G67" s="39">
        <v>141211.07816226827</v>
      </c>
      <c r="H67" s="39">
        <v>224016.92865099228</v>
      </c>
      <c r="I67" s="39">
        <v>109335.26265676357</v>
      </c>
      <c r="J67" s="39">
        <v>327783.58803758054</v>
      </c>
      <c r="K67" s="38"/>
    </row>
    <row r="68" spans="1:11" s="10" customFormat="1" x14ac:dyDescent="0.3">
      <c r="A68" s="3">
        <f>A67+1</f>
        <v>2030</v>
      </c>
      <c r="B68" s="14">
        <v>1620000.0000000002</v>
      </c>
      <c r="C68" s="14">
        <v>567418.65033957956</v>
      </c>
      <c r="D68" s="14">
        <v>2804681.0784889199</v>
      </c>
      <c r="E68" s="39">
        <v>206767.58411999393</v>
      </c>
      <c r="F68" s="39">
        <v>297613.5297294507</v>
      </c>
      <c r="G68" s="39">
        <v>165256.22625006776</v>
      </c>
      <c r="H68" s="39">
        <v>259629.7925266714</v>
      </c>
      <c r="I68" s="39">
        <v>123314.21703423689</v>
      </c>
      <c r="J68" s="39">
        <v>0</v>
      </c>
      <c r="K68" s="38"/>
    </row>
    <row r="69" spans="1:11" s="10" customFormat="1" x14ac:dyDescent="0.3">
      <c r="A69" s="3">
        <f t="shared" si="2"/>
        <v>2031</v>
      </c>
      <c r="B69" s="14">
        <v>1458000</v>
      </c>
      <c r="C69" s="14">
        <v>516012.63153178297</v>
      </c>
      <c r="D69" s="14">
        <v>2840232.3855590662</v>
      </c>
      <c r="E69" s="39">
        <v>180396.21491279273</v>
      </c>
      <c r="F69" s="39">
        <v>266759.00167639786</v>
      </c>
      <c r="G69" s="39">
        <v>148235.36930278115</v>
      </c>
      <c r="H69" s="39">
        <v>235413.30733464006</v>
      </c>
      <c r="I69" s="39">
        <v>111183.47524160532</v>
      </c>
      <c r="J69" s="39">
        <v>0</v>
      </c>
      <c r="K69" s="38"/>
    </row>
    <row r="70" spans="1:11" s="10" customFormat="1" x14ac:dyDescent="0.3">
      <c r="A70" s="3">
        <f t="shared" si="2"/>
        <v>2032</v>
      </c>
      <c r="B70" s="14">
        <v>1296000</v>
      </c>
      <c r="C70" s="14">
        <v>478245.51669765118</v>
      </c>
      <c r="D70" s="14">
        <v>2724005.731520649</v>
      </c>
      <c r="E70" s="14">
        <v>160075.27202056936</v>
      </c>
      <c r="F70" s="14">
        <v>230299.68718744846</v>
      </c>
      <c r="G70" s="14">
        <v>128332.461986483</v>
      </c>
      <c r="H70" s="14">
        <v>203351.26530937676</v>
      </c>
      <c r="I70" s="14">
        <v>95695.796798471143</v>
      </c>
      <c r="J70" s="14">
        <v>0</v>
      </c>
    </row>
    <row r="71" spans="1:11" s="10" customFormat="1" x14ac:dyDescent="0.3">
      <c r="A71" s="3">
        <f t="shared" si="2"/>
        <v>2033</v>
      </c>
      <c r="B71" s="14">
        <v>1134000.0000000002</v>
      </c>
      <c r="C71" s="14">
        <v>421935.40115132707</v>
      </c>
      <c r="D71" s="14">
        <v>2767323.7088623573</v>
      </c>
      <c r="E71" s="14">
        <v>140393.95562140798</v>
      </c>
      <c r="F71" s="14">
        <v>203726.92557985071</v>
      </c>
      <c r="G71" s="14">
        <v>110188.0433158556</v>
      </c>
      <c r="H71" s="14">
        <v>173857.19202214302</v>
      </c>
      <c r="I71" s="14">
        <v>83898.482309415835</v>
      </c>
      <c r="J71" s="14">
        <v>0</v>
      </c>
    </row>
    <row r="72" spans="1:11" s="10" customFormat="1" x14ac:dyDescent="0.3">
      <c r="A72" s="3">
        <f t="shared" si="2"/>
        <v>2034</v>
      </c>
      <c r="B72" s="14">
        <v>972000.00000000012</v>
      </c>
      <c r="C72" s="14">
        <v>375088.78893086669</v>
      </c>
      <c r="D72" s="14">
        <v>2677291.9536596257</v>
      </c>
      <c r="E72" s="14">
        <v>116452.92457494925</v>
      </c>
      <c r="F72" s="14">
        <v>168443.65885434361</v>
      </c>
      <c r="G72" s="14">
        <v>94036.742220277665</v>
      </c>
      <c r="H72" s="14">
        <v>146747.81259754303</v>
      </c>
      <c r="I72" s="14">
        <v>71230.072822019923</v>
      </c>
      <c r="J72" s="14">
        <v>0</v>
      </c>
    </row>
    <row r="73" spans="1:11" s="10" customFormat="1" x14ac:dyDescent="0.3">
      <c r="A73" s="3">
        <f t="shared" si="2"/>
        <v>2035</v>
      </c>
      <c r="B73" s="14">
        <v>810000.00000000012</v>
      </c>
      <c r="C73" s="14">
        <v>311825.57573590148</v>
      </c>
      <c r="D73" s="14">
        <v>2767644.3395462749</v>
      </c>
      <c r="E73" s="14">
        <v>98653.312503634341</v>
      </c>
      <c r="F73" s="14">
        <v>141544.60543400029</v>
      </c>
      <c r="G73" s="14">
        <v>77959.71704541576</v>
      </c>
      <c r="H73" s="14">
        <v>121677.56446723282</v>
      </c>
      <c r="I73" s="14">
        <v>58339.224813815432</v>
      </c>
      <c r="J73" s="14">
        <v>0</v>
      </c>
    </row>
    <row r="74" spans="1:11" s="10" customFormat="1" x14ac:dyDescent="0.3">
      <c r="A74" s="3">
        <f t="shared" si="2"/>
        <v>2036</v>
      </c>
      <c r="B74" s="14">
        <v>648000</v>
      </c>
      <c r="C74" s="14">
        <v>259475.9871433097</v>
      </c>
      <c r="D74" s="14">
        <v>2662347.7654309664</v>
      </c>
      <c r="E74" s="14">
        <v>73785.397897001938</v>
      </c>
      <c r="F74" s="14">
        <v>113188.60427827231</v>
      </c>
      <c r="G74" s="14">
        <v>62001.87935453713</v>
      </c>
      <c r="H74" s="14">
        <v>95616.375610708012</v>
      </c>
      <c r="I74" s="14">
        <v>43931.755716170868</v>
      </c>
      <c r="J74" s="14">
        <v>0</v>
      </c>
    </row>
    <row r="75" spans="1:11" s="10" customFormat="1" x14ac:dyDescent="0.3">
      <c r="A75" s="3">
        <f t="shared" si="2"/>
        <v>2037</v>
      </c>
      <c r="B75" s="14">
        <v>485999.99999999988</v>
      </c>
      <c r="C75" s="14">
        <v>197927.0961628035</v>
      </c>
      <c r="D75" s="14">
        <v>2660036.9110448454</v>
      </c>
      <c r="E75" s="14">
        <v>59191.180846519979</v>
      </c>
      <c r="F75" s="14">
        <v>81109.791614877904</v>
      </c>
      <c r="G75" s="14">
        <v>44452.77143089717</v>
      </c>
      <c r="H75" s="14">
        <v>69211.759967027858</v>
      </c>
      <c r="I75" s="14">
        <v>34107.399977873509</v>
      </c>
      <c r="J75" s="14">
        <v>0</v>
      </c>
    </row>
    <row r="76" spans="1:11" s="10" customFormat="1" x14ac:dyDescent="0.3">
      <c r="A76" s="3">
        <f t="shared" si="2"/>
        <v>2038</v>
      </c>
      <c r="B76" s="14">
        <v>324000</v>
      </c>
      <c r="C76" s="14">
        <v>137124.62173865765</v>
      </c>
      <c r="D76" s="14">
        <v>2558583.0749002807</v>
      </c>
      <c r="E76" s="14">
        <v>35546.679509216083</v>
      </c>
      <c r="F76" s="14">
        <v>53392.795297865989</v>
      </c>
      <c r="G76" s="14">
        <v>29882.849533880806</v>
      </c>
      <c r="H76" s="14">
        <v>46764.945004656794</v>
      </c>
      <c r="I76" s="14">
        <v>21288.108915722667</v>
      </c>
      <c r="J76" s="14">
        <v>0</v>
      </c>
    </row>
    <row r="77" spans="1:11" s="10" customFormat="1" x14ac:dyDescent="0.3">
      <c r="A77" s="3">
        <f t="shared" si="2"/>
        <v>2039</v>
      </c>
      <c r="B77" s="14">
        <v>162000.00000000003</v>
      </c>
      <c r="C77" s="14">
        <v>69145.986909895175</v>
      </c>
      <c r="D77" s="14">
        <v>2591049.6585890856</v>
      </c>
      <c r="E77" s="14">
        <v>17789.33564492091</v>
      </c>
      <c r="F77" s="14">
        <v>26621.27993207</v>
      </c>
      <c r="G77" s="14">
        <v>14745.177565123957</v>
      </c>
      <c r="H77" s="14">
        <v>23255.273333568464</v>
      </c>
      <c r="I77" s="14">
        <v>10442.946614421518</v>
      </c>
      <c r="J77" s="14">
        <v>0</v>
      </c>
    </row>
    <row r="78" spans="1:11" s="10" customFormat="1" x14ac:dyDescent="0.3">
      <c r="A78" s="3">
        <f t="shared" si="2"/>
        <v>2040</v>
      </c>
      <c r="B78" s="14">
        <v>0</v>
      </c>
      <c r="C78" s="14">
        <v>0</v>
      </c>
      <c r="D78" s="14">
        <v>2411226.3258117959</v>
      </c>
      <c r="E78" s="14">
        <v>0</v>
      </c>
      <c r="F78" s="14">
        <v>0</v>
      </c>
      <c r="G78" s="14">
        <v>0</v>
      </c>
      <c r="H78" s="14">
        <v>0</v>
      </c>
      <c r="I78" s="14">
        <v>0</v>
      </c>
      <c r="J78" s="14">
        <v>0</v>
      </c>
    </row>
    <row r="79" spans="1:11" s="10" customFormat="1" x14ac:dyDescent="0.3">
      <c r="A79" s="3">
        <f t="shared" si="2"/>
        <v>2041</v>
      </c>
      <c r="B79" s="14">
        <v>0</v>
      </c>
      <c r="C79" s="14">
        <v>0</v>
      </c>
      <c r="D79" s="14">
        <v>2374333.7423345963</v>
      </c>
      <c r="E79" s="14">
        <v>0</v>
      </c>
      <c r="F79" s="14">
        <v>0</v>
      </c>
      <c r="G79" s="14">
        <v>0</v>
      </c>
      <c r="H79" s="14">
        <v>0</v>
      </c>
      <c r="I79" s="14">
        <v>0</v>
      </c>
      <c r="J79" s="14">
        <v>0</v>
      </c>
    </row>
    <row r="80" spans="1:11" s="10" customFormat="1" x14ac:dyDescent="0.3">
      <c r="A80" s="3">
        <f t="shared" si="2"/>
        <v>2042</v>
      </c>
      <c r="B80" s="14">
        <v>0</v>
      </c>
      <c r="C80" s="14">
        <v>0</v>
      </c>
      <c r="D80" s="14">
        <v>2185187.0054567959</v>
      </c>
      <c r="E80" s="14">
        <v>0</v>
      </c>
      <c r="F80" s="14">
        <v>0</v>
      </c>
      <c r="G80" s="14">
        <v>0</v>
      </c>
      <c r="H80" s="14">
        <v>0</v>
      </c>
      <c r="I80" s="14">
        <v>0</v>
      </c>
      <c r="J80" s="14">
        <v>0</v>
      </c>
    </row>
    <row r="81" spans="1:13" s="10" customFormat="1" x14ac:dyDescent="0.3">
      <c r="A81" s="3">
        <v>2043</v>
      </c>
      <c r="B81" s="14">
        <v>0</v>
      </c>
      <c r="C81" s="14">
        <v>0</v>
      </c>
      <c r="D81" s="14">
        <v>2222696.3092174032</v>
      </c>
      <c r="E81" s="14">
        <v>0</v>
      </c>
      <c r="F81" s="14">
        <v>0</v>
      </c>
      <c r="G81" s="14">
        <v>0</v>
      </c>
      <c r="H81" s="14">
        <v>0</v>
      </c>
      <c r="I81" s="14">
        <v>0</v>
      </c>
      <c r="J81" s="14">
        <v>0</v>
      </c>
    </row>
    <row r="82" spans="1:13" x14ac:dyDescent="0.3">
      <c r="B82" s="52"/>
    </row>
    <row r="83" spans="1:13" x14ac:dyDescent="0.3">
      <c r="A83" s="3">
        <f>A58+1</f>
        <v>3</v>
      </c>
      <c r="B83" s="9" t="str">
        <f ca="1">OFFSET(Portfolios!$B$7,A83,0)</f>
        <v>Portfolio3</v>
      </c>
      <c r="C83" s="9" t="str">
        <f ca="1">VLOOKUP(B83,Portfolios!$B$8:$C$47,2,FALSE)</f>
        <v>Back-loaded decline</v>
      </c>
      <c r="E83" s="107" t="s">
        <v>180</v>
      </c>
      <c r="F83" s="107"/>
      <c r="G83" s="107"/>
      <c r="H83" s="107"/>
      <c r="I83" s="107"/>
      <c r="J83" s="107"/>
    </row>
    <row r="84" spans="1:13" x14ac:dyDescent="0.3">
      <c r="C84" s="28" t="s">
        <v>181</v>
      </c>
      <c r="D84" s="28" t="s">
        <v>182</v>
      </c>
      <c r="E84" s="26" t="s">
        <v>183</v>
      </c>
      <c r="F84" s="26" t="s">
        <v>184</v>
      </c>
      <c r="G84" s="26" t="s">
        <v>185</v>
      </c>
      <c r="H84" s="26" t="s">
        <v>186</v>
      </c>
      <c r="I84" s="26" t="s">
        <v>187</v>
      </c>
      <c r="J84" s="26" t="s">
        <v>188</v>
      </c>
      <c r="K84" s="26"/>
      <c r="L84" s="26"/>
      <c r="M84" s="26"/>
    </row>
    <row r="85" spans="1:13" s="11" customFormat="1" x14ac:dyDescent="0.3">
      <c r="A85" s="3" t="s">
        <v>160</v>
      </c>
      <c r="B85" s="3" t="s">
        <v>189</v>
      </c>
      <c r="C85" s="3" t="s">
        <v>190</v>
      </c>
      <c r="D85" s="3" t="s">
        <v>191</v>
      </c>
      <c r="E85" s="42" t="s">
        <v>192</v>
      </c>
      <c r="F85" s="42" t="s">
        <v>193</v>
      </c>
      <c r="G85" s="42" t="s">
        <v>194</v>
      </c>
      <c r="H85" s="42" t="s">
        <v>195</v>
      </c>
      <c r="I85" s="42" t="s">
        <v>196</v>
      </c>
      <c r="J85" s="42" t="s">
        <v>197</v>
      </c>
      <c r="K85" s="42"/>
      <c r="L85" s="42"/>
      <c r="M85" s="42"/>
    </row>
    <row r="86" spans="1:13" s="10" customFormat="1" x14ac:dyDescent="0.3">
      <c r="A86" s="3">
        <v>2023</v>
      </c>
      <c r="B86" s="39">
        <v>5887116.996684636</v>
      </c>
      <c r="C86" s="39">
        <v>2146155.2802338544</v>
      </c>
      <c r="D86" s="39">
        <v>2070453.6851031072</v>
      </c>
      <c r="E86" s="39">
        <v>249106.68405843258</v>
      </c>
      <c r="F86" s="39">
        <v>920247.72438260436</v>
      </c>
      <c r="G86" s="39">
        <v>506695.58228760585</v>
      </c>
      <c r="H86" s="39">
        <v>642262.73492045945</v>
      </c>
      <c r="I86" s="39">
        <v>130219.07016810354</v>
      </c>
      <c r="J86" s="39">
        <v>1292429.9206335763</v>
      </c>
      <c r="K86" s="38"/>
      <c r="L86" s="38"/>
      <c r="M86" s="38"/>
    </row>
    <row r="87" spans="1:13" s="10" customFormat="1" x14ac:dyDescent="0.3">
      <c r="A87" s="3">
        <f>A86+1</f>
        <v>2024</v>
      </c>
      <c r="B87" s="39">
        <v>5308315.9774718601</v>
      </c>
      <c r="C87" s="39">
        <v>1653955.3806953044</v>
      </c>
      <c r="D87" s="39">
        <v>1861913.1836158037</v>
      </c>
      <c r="E87" s="39">
        <v>297253.47186568787</v>
      </c>
      <c r="F87" s="39">
        <v>877638.7874133446</v>
      </c>
      <c r="G87" s="39">
        <v>483590.50933788635</v>
      </c>
      <c r="H87" s="39">
        <v>637855.23739236873</v>
      </c>
      <c r="I87" s="39">
        <v>174437.56063955917</v>
      </c>
      <c r="J87" s="39">
        <v>1183585.0301277081</v>
      </c>
      <c r="K87" s="38"/>
      <c r="L87" s="38"/>
      <c r="M87" s="38"/>
    </row>
    <row r="88" spans="1:13" s="10" customFormat="1" x14ac:dyDescent="0.3">
      <c r="A88" s="3">
        <f t="shared" ref="A88:A106" si="3">A87+1</f>
        <v>2025</v>
      </c>
      <c r="B88" s="14">
        <v>5049606.9465753846</v>
      </c>
      <c r="C88" s="14">
        <v>1611309.0686127339</v>
      </c>
      <c r="D88" s="14">
        <v>1857267.8659651023</v>
      </c>
      <c r="E88" s="39">
        <v>289640.34513295093</v>
      </c>
      <c r="F88" s="39">
        <v>825331.01825362071</v>
      </c>
      <c r="G88" s="39">
        <v>451818.70430268534</v>
      </c>
      <c r="H88" s="39">
        <v>558932.74509098358</v>
      </c>
      <c r="I88" s="39">
        <v>173231.08243647753</v>
      </c>
      <c r="J88" s="39">
        <v>1139343.9827459326</v>
      </c>
      <c r="K88" s="38"/>
      <c r="L88" s="38"/>
      <c r="M88" s="38"/>
    </row>
    <row r="89" spans="1:13" s="10" customFormat="1" x14ac:dyDescent="0.3">
      <c r="A89" s="3">
        <f t="shared" si="3"/>
        <v>2026</v>
      </c>
      <c r="B89" s="14">
        <v>4938974.4644277906</v>
      </c>
      <c r="C89" s="14">
        <v>1536535.2000783517</v>
      </c>
      <c r="D89" s="14">
        <v>2043625.9145941304</v>
      </c>
      <c r="E89" s="39">
        <v>285310.02051067847</v>
      </c>
      <c r="F89" s="39">
        <v>796060.98139557417</v>
      </c>
      <c r="G89" s="39">
        <v>430669.73138655978</v>
      </c>
      <c r="H89" s="39">
        <v>574148.79309591756</v>
      </c>
      <c r="I89" s="39">
        <v>172018.52913936012</v>
      </c>
      <c r="J89" s="39">
        <v>1144231.2088213493</v>
      </c>
      <c r="K89" s="38"/>
      <c r="L89" s="38"/>
      <c r="M89" s="38"/>
    </row>
    <row r="90" spans="1:13" s="10" customFormat="1" x14ac:dyDescent="0.3">
      <c r="A90" s="3">
        <f t="shared" si="3"/>
        <v>2027</v>
      </c>
      <c r="B90" s="14">
        <v>4717709.5001326054</v>
      </c>
      <c r="C90" s="14">
        <v>1396313.5918947528</v>
      </c>
      <c r="D90" s="14">
        <v>2396234.9116283422</v>
      </c>
      <c r="E90" s="39">
        <v>352498.57468698127</v>
      </c>
      <c r="F90" s="39">
        <v>728818.59030642931</v>
      </c>
      <c r="G90" s="39">
        <v>397975.13628882408</v>
      </c>
      <c r="H90" s="39">
        <v>605450.00575380644</v>
      </c>
      <c r="I90" s="39">
        <v>209619.42789562617</v>
      </c>
      <c r="J90" s="39">
        <v>1027034.1733061854</v>
      </c>
      <c r="K90" s="38"/>
      <c r="L90" s="38"/>
      <c r="M90" s="38"/>
    </row>
    <row r="91" spans="1:13" s="10" customFormat="1" x14ac:dyDescent="0.3">
      <c r="A91" s="3">
        <f t="shared" si="3"/>
        <v>2028</v>
      </c>
      <c r="B91" s="14">
        <v>4275179.5715422332</v>
      </c>
      <c r="C91" s="14">
        <v>1197909.8911078486</v>
      </c>
      <c r="D91" s="14">
        <v>2916812.9135668767</v>
      </c>
      <c r="E91" s="39">
        <v>444382.85865706153</v>
      </c>
      <c r="F91" s="39">
        <v>631580.71753950324</v>
      </c>
      <c r="G91" s="39">
        <v>346408.54653230106</v>
      </c>
      <c r="H91" s="39">
        <v>556293.79339516116</v>
      </c>
      <c r="I91" s="39">
        <v>271406.09477570886</v>
      </c>
      <c r="J91" s="39">
        <v>827197.66953464865</v>
      </c>
      <c r="K91" s="38"/>
      <c r="L91" s="38"/>
      <c r="M91" s="38"/>
    </row>
    <row r="92" spans="1:13" s="10" customFormat="1" x14ac:dyDescent="0.3">
      <c r="A92" s="3">
        <f t="shared" si="3"/>
        <v>2029</v>
      </c>
      <c r="B92" s="14">
        <v>3390119.7143614888</v>
      </c>
      <c r="C92" s="14">
        <v>952703.39208510064</v>
      </c>
      <c r="D92" s="14">
        <v>3443456.8152799672</v>
      </c>
      <c r="E92" s="39">
        <v>362320.42296391568</v>
      </c>
      <c r="F92" s="39">
        <v>503386.17616135842</v>
      </c>
      <c r="G92" s="39">
        <v>276617.05469094502</v>
      </c>
      <c r="H92" s="39">
        <v>438824.65746166004</v>
      </c>
      <c r="I92" s="39">
        <v>214175.81908992206</v>
      </c>
      <c r="J92" s="39">
        <v>642092.191908587</v>
      </c>
      <c r="K92" s="38"/>
      <c r="L92" s="38"/>
      <c r="M92" s="38"/>
    </row>
    <row r="93" spans="1:13" s="10" customFormat="1" x14ac:dyDescent="0.3">
      <c r="A93" s="3">
        <f t="shared" si="3"/>
        <v>2030</v>
      </c>
      <c r="B93" s="14">
        <v>1619999.9999999991</v>
      </c>
      <c r="C93" s="14">
        <v>567418.65033957921</v>
      </c>
      <c r="D93" s="14">
        <v>2804681.0784889199</v>
      </c>
      <c r="E93" s="39">
        <v>206767.58411999384</v>
      </c>
      <c r="F93" s="39">
        <v>297613.52972945053</v>
      </c>
      <c r="G93" s="39">
        <v>165256.2262500677</v>
      </c>
      <c r="H93" s="39">
        <v>259629.79252667126</v>
      </c>
      <c r="I93" s="39">
        <v>123314.21703423683</v>
      </c>
      <c r="J93" s="39">
        <v>0</v>
      </c>
      <c r="K93" s="38"/>
      <c r="L93" s="38"/>
      <c r="M93" s="38"/>
    </row>
    <row r="94" spans="1:13" s="10" customFormat="1" x14ac:dyDescent="0.3">
      <c r="A94" s="3">
        <f t="shared" si="3"/>
        <v>2031</v>
      </c>
      <c r="B94" s="14">
        <v>1458000</v>
      </c>
      <c r="C94" s="14">
        <v>516012.63153178297</v>
      </c>
      <c r="D94" s="14">
        <v>2840232.3855590662</v>
      </c>
      <c r="E94" s="39">
        <v>180396.21491279273</v>
      </c>
      <c r="F94" s="39">
        <v>266759.00167639786</v>
      </c>
      <c r="G94" s="39">
        <v>148235.36930278115</v>
      </c>
      <c r="H94" s="39">
        <v>235413.30733464006</v>
      </c>
      <c r="I94" s="39">
        <v>111183.47524160532</v>
      </c>
      <c r="J94" s="39">
        <v>0</v>
      </c>
      <c r="K94" s="38"/>
      <c r="L94" s="38"/>
      <c r="M94" s="38"/>
    </row>
    <row r="95" spans="1:13" s="10" customFormat="1" x14ac:dyDescent="0.3">
      <c r="A95" s="3">
        <f t="shared" si="3"/>
        <v>2032</v>
      </c>
      <c r="B95" s="14">
        <v>1296000</v>
      </c>
      <c r="C95" s="14">
        <v>478245.51669765118</v>
      </c>
      <c r="D95" s="14">
        <v>2724005.731520649</v>
      </c>
      <c r="E95" s="14">
        <v>160075.27202056936</v>
      </c>
      <c r="F95" s="14">
        <v>230299.68718744846</v>
      </c>
      <c r="G95" s="14">
        <v>128332.461986483</v>
      </c>
      <c r="H95" s="14">
        <v>203351.26530937676</v>
      </c>
      <c r="I95" s="14">
        <v>95695.796798471143</v>
      </c>
      <c r="J95" s="14">
        <v>0</v>
      </c>
    </row>
    <row r="96" spans="1:13" s="10" customFormat="1" x14ac:dyDescent="0.3">
      <c r="A96" s="3">
        <f t="shared" si="3"/>
        <v>2033</v>
      </c>
      <c r="B96" s="14">
        <v>1134000.0000000002</v>
      </c>
      <c r="C96" s="14">
        <v>421935.40115132707</v>
      </c>
      <c r="D96" s="14">
        <v>2767323.7088623573</v>
      </c>
      <c r="E96" s="14">
        <v>140393.95562140798</v>
      </c>
      <c r="F96" s="14">
        <v>203726.92557985071</v>
      </c>
      <c r="G96" s="14">
        <v>110188.0433158556</v>
      </c>
      <c r="H96" s="14">
        <v>173857.19202214302</v>
      </c>
      <c r="I96" s="14">
        <v>83898.482309415835</v>
      </c>
      <c r="J96" s="14">
        <v>0</v>
      </c>
    </row>
    <row r="97" spans="1:12" s="10" customFormat="1" x14ac:dyDescent="0.3">
      <c r="A97" s="3">
        <f t="shared" si="3"/>
        <v>2034</v>
      </c>
      <c r="B97" s="14">
        <v>972000.00000000012</v>
      </c>
      <c r="C97" s="14">
        <v>375088.78893086669</v>
      </c>
      <c r="D97" s="14">
        <v>2677291.9536596257</v>
      </c>
      <c r="E97" s="14">
        <v>116452.92457494925</v>
      </c>
      <c r="F97" s="14">
        <v>168443.65885434361</v>
      </c>
      <c r="G97" s="14">
        <v>94036.742220277665</v>
      </c>
      <c r="H97" s="14">
        <v>146747.81259754303</v>
      </c>
      <c r="I97" s="14">
        <v>71230.072822019923</v>
      </c>
      <c r="J97" s="14">
        <v>0</v>
      </c>
    </row>
    <row r="98" spans="1:12" s="10" customFormat="1" x14ac:dyDescent="0.3">
      <c r="A98" s="3">
        <f t="shared" si="3"/>
        <v>2035</v>
      </c>
      <c r="B98" s="14">
        <v>810000.00000000012</v>
      </c>
      <c r="C98" s="14">
        <v>311825.57573590148</v>
      </c>
      <c r="D98" s="14">
        <v>2767644.3395462749</v>
      </c>
      <c r="E98" s="14">
        <v>98653.312503634341</v>
      </c>
      <c r="F98" s="14">
        <v>141544.60543400029</v>
      </c>
      <c r="G98" s="14">
        <v>77959.71704541576</v>
      </c>
      <c r="H98" s="14">
        <v>121677.56446723282</v>
      </c>
      <c r="I98" s="14">
        <v>58339.224813815432</v>
      </c>
      <c r="J98" s="14">
        <v>0</v>
      </c>
    </row>
    <row r="99" spans="1:12" s="10" customFormat="1" x14ac:dyDescent="0.3">
      <c r="A99" s="3">
        <f t="shared" si="3"/>
        <v>2036</v>
      </c>
      <c r="B99" s="14">
        <v>648000</v>
      </c>
      <c r="C99" s="14">
        <v>259475.9871433097</v>
      </c>
      <c r="D99" s="14">
        <v>2662347.7654309664</v>
      </c>
      <c r="E99" s="14">
        <v>73785.397897001938</v>
      </c>
      <c r="F99" s="14">
        <v>113188.60427827231</v>
      </c>
      <c r="G99" s="14">
        <v>62001.87935453713</v>
      </c>
      <c r="H99" s="14">
        <v>95616.375610708012</v>
      </c>
      <c r="I99" s="14">
        <v>43931.755716170868</v>
      </c>
      <c r="J99" s="14">
        <v>0</v>
      </c>
    </row>
    <row r="100" spans="1:12" s="10" customFormat="1" x14ac:dyDescent="0.3">
      <c r="A100" s="3">
        <f t="shared" si="3"/>
        <v>2037</v>
      </c>
      <c r="B100" s="14">
        <v>485999.99999999988</v>
      </c>
      <c r="C100" s="14">
        <v>197927.0961628035</v>
      </c>
      <c r="D100" s="14">
        <v>2660036.9110448454</v>
      </c>
      <c r="E100" s="14">
        <v>59191.180846519979</v>
      </c>
      <c r="F100" s="14">
        <v>81109.791614877904</v>
      </c>
      <c r="G100" s="14">
        <v>44452.77143089717</v>
      </c>
      <c r="H100" s="14">
        <v>69211.759967027858</v>
      </c>
      <c r="I100" s="14">
        <v>34107.399977873509</v>
      </c>
      <c r="J100" s="14">
        <v>0</v>
      </c>
    </row>
    <row r="101" spans="1:12" s="10" customFormat="1" x14ac:dyDescent="0.3">
      <c r="A101" s="3">
        <f t="shared" si="3"/>
        <v>2038</v>
      </c>
      <c r="B101" s="14">
        <v>324000</v>
      </c>
      <c r="C101" s="14">
        <v>137124.62173865765</v>
      </c>
      <c r="D101" s="14">
        <v>2558583.0749002807</v>
      </c>
      <c r="E101" s="14">
        <v>35546.679509216083</v>
      </c>
      <c r="F101" s="14">
        <v>53392.795297865989</v>
      </c>
      <c r="G101" s="14">
        <v>29882.849533880806</v>
      </c>
      <c r="H101" s="14">
        <v>46764.945004656794</v>
      </c>
      <c r="I101" s="14">
        <v>21288.108915722667</v>
      </c>
      <c r="J101" s="14">
        <v>0</v>
      </c>
    </row>
    <row r="102" spans="1:12" s="10" customFormat="1" x14ac:dyDescent="0.3">
      <c r="A102" s="3">
        <f t="shared" si="3"/>
        <v>2039</v>
      </c>
      <c r="B102" s="14">
        <v>162000.00000000003</v>
      </c>
      <c r="C102" s="14">
        <v>69145.986909895175</v>
      </c>
      <c r="D102" s="14">
        <v>2591049.6585890856</v>
      </c>
      <c r="E102" s="14">
        <v>17789.33564492091</v>
      </c>
      <c r="F102" s="14">
        <v>26621.27993207</v>
      </c>
      <c r="G102" s="14">
        <v>14745.177565123957</v>
      </c>
      <c r="H102" s="14">
        <v>23255.273333568464</v>
      </c>
      <c r="I102" s="14">
        <v>10442.946614421518</v>
      </c>
      <c r="J102" s="14">
        <v>0</v>
      </c>
    </row>
    <row r="103" spans="1:12" s="10" customFormat="1" x14ac:dyDescent="0.3">
      <c r="A103" s="3">
        <f t="shared" si="3"/>
        <v>2040</v>
      </c>
      <c r="B103" s="14">
        <v>0</v>
      </c>
      <c r="C103" s="14">
        <v>0</v>
      </c>
      <c r="D103" s="14">
        <v>2411226.3258117959</v>
      </c>
      <c r="E103" s="14">
        <v>0</v>
      </c>
      <c r="F103" s="14">
        <v>0</v>
      </c>
      <c r="G103" s="14">
        <v>0</v>
      </c>
      <c r="H103" s="14">
        <v>0</v>
      </c>
      <c r="I103" s="14">
        <v>0</v>
      </c>
      <c r="J103" s="14">
        <v>0</v>
      </c>
    </row>
    <row r="104" spans="1:12" s="10" customFormat="1" x14ac:dyDescent="0.3">
      <c r="A104" s="3">
        <f t="shared" si="3"/>
        <v>2041</v>
      </c>
      <c r="B104" s="14">
        <v>0</v>
      </c>
      <c r="C104" s="14">
        <v>0</v>
      </c>
      <c r="D104" s="14">
        <v>2374333.7423345963</v>
      </c>
      <c r="E104" s="14">
        <v>0</v>
      </c>
      <c r="F104" s="14">
        <v>0</v>
      </c>
      <c r="G104" s="14">
        <v>0</v>
      </c>
      <c r="H104" s="14">
        <v>0</v>
      </c>
      <c r="I104" s="14">
        <v>0</v>
      </c>
      <c r="J104" s="14">
        <v>0</v>
      </c>
    </row>
    <row r="105" spans="1:12" s="10" customFormat="1" x14ac:dyDescent="0.3">
      <c r="A105" s="3">
        <f t="shared" si="3"/>
        <v>2042</v>
      </c>
      <c r="B105" s="14">
        <v>0</v>
      </c>
      <c r="C105" s="14">
        <v>0</v>
      </c>
      <c r="D105" s="14">
        <v>2185187.0054567959</v>
      </c>
      <c r="E105" s="14">
        <v>0</v>
      </c>
      <c r="F105" s="14">
        <v>0</v>
      </c>
      <c r="G105" s="14">
        <v>0</v>
      </c>
      <c r="H105" s="14">
        <v>0</v>
      </c>
      <c r="I105" s="14">
        <v>0</v>
      </c>
      <c r="J105" s="14">
        <v>0</v>
      </c>
    </row>
    <row r="106" spans="1:12" s="10" customFormat="1" x14ac:dyDescent="0.3">
      <c r="A106" s="3">
        <f t="shared" si="3"/>
        <v>2043</v>
      </c>
      <c r="B106" s="14">
        <v>0</v>
      </c>
      <c r="C106" s="14">
        <v>0</v>
      </c>
      <c r="D106" s="14">
        <v>2222696.3092174032</v>
      </c>
      <c r="E106" s="14">
        <v>0</v>
      </c>
      <c r="F106" s="14">
        <v>0</v>
      </c>
      <c r="G106" s="14">
        <v>0</v>
      </c>
      <c r="H106" s="14">
        <v>0</v>
      </c>
      <c r="I106" s="14">
        <v>0</v>
      </c>
      <c r="J106" s="14">
        <v>0</v>
      </c>
    </row>
    <row r="107" spans="1:12" x14ac:dyDescent="0.3">
      <c r="B107" s="52"/>
    </row>
    <row r="108" spans="1:12" x14ac:dyDescent="0.3">
      <c r="A108" s="3">
        <f>A83+1</f>
        <v>4</v>
      </c>
      <c r="B108" s="9" t="str">
        <f ca="1">OFFSET(Portfolios!$B$7,A108,0)</f>
        <v>Portfolio4</v>
      </c>
      <c r="C108" s="9" t="str">
        <f ca="1">VLOOKUP(B108,Portfolios!$B$8:$C$47,2,FALSE)</f>
        <v>100% emissions reduction by 2035</v>
      </c>
      <c r="E108" s="107" t="s">
        <v>180</v>
      </c>
      <c r="F108" s="107"/>
      <c r="G108" s="107"/>
      <c r="H108" s="107"/>
      <c r="I108" s="107"/>
      <c r="J108" s="107"/>
    </row>
    <row r="109" spans="1:12" x14ac:dyDescent="0.3">
      <c r="C109" s="28" t="s">
        <v>181</v>
      </c>
      <c r="D109" s="28" t="s">
        <v>182</v>
      </c>
      <c r="E109" s="26" t="s">
        <v>183</v>
      </c>
      <c r="F109" s="26" t="s">
        <v>184</v>
      </c>
      <c r="G109" s="26" t="s">
        <v>185</v>
      </c>
      <c r="H109" s="26" t="s">
        <v>186</v>
      </c>
      <c r="I109" s="26" t="s">
        <v>187</v>
      </c>
      <c r="J109" s="26" t="s">
        <v>188</v>
      </c>
      <c r="K109" s="26"/>
      <c r="L109" s="26"/>
    </row>
    <row r="110" spans="1:12" s="11" customFormat="1" x14ac:dyDescent="0.3">
      <c r="A110" s="3" t="s">
        <v>160</v>
      </c>
      <c r="B110" s="3" t="s">
        <v>189</v>
      </c>
      <c r="C110" s="3" t="s">
        <v>190</v>
      </c>
      <c r="D110" s="3" t="s">
        <v>191</v>
      </c>
      <c r="E110" s="42" t="s">
        <v>192</v>
      </c>
      <c r="F110" s="42" t="s">
        <v>193</v>
      </c>
      <c r="G110" s="42" t="s">
        <v>194</v>
      </c>
      <c r="H110" s="42" t="s">
        <v>195</v>
      </c>
      <c r="I110" s="42" t="s">
        <v>196</v>
      </c>
      <c r="J110" s="42" t="s">
        <v>197</v>
      </c>
      <c r="K110" s="42"/>
      <c r="L110" s="42"/>
    </row>
    <row r="111" spans="1:12" s="10" customFormat="1" x14ac:dyDescent="0.3">
      <c r="A111" s="3">
        <v>2023</v>
      </c>
      <c r="B111" s="39">
        <v>5887116.996684636</v>
      </c>
      <c r="C111" s="39">
        <v>2146155.2802338544</v>
      </c>
      <c r="D111" s="39">
        <v>2070453.6851031072</v>
      </c>
      <c r="E111" s="39">
        <v>249106.68405843258</v>
      </c>
      <c r="F111" s="39">
        <v>920247.72438260436</v>
      </c>
      <c r="G111" s="39">
        <v>506695.58228760585</v>
      </c>
      <c r="H111" s="39">
        <v>642262.73492045945</v>
      </c>
      <c r="I111" s="39">
        <v>130219.07016810354</v>
      </c>
      <c r="J111" s="39">
        <v>1292429.9206335763</v>
      </c>
      <c r="K111" s="38"/>
      <c r="L111" s="38"/>
    </row>
    <row r="112" spans="1:12" s="10" customFormat="1" x14ac:dyDescent="0.3">
      <c r="A112" s="3">
        <f>A111+1</f>
        <v>2024</v>
      </c>
      <c r="B112" s="39">
        <v>5308315.9774718601</v>
      </c>
      <c r="C112" s="39">
        <v>1653955.3806953044</v>
      </c>
      <c r="D112" s="39">
        <v>1861913.1836158037</v>
      </c>
      <c r="E112" s="39">
        <v>297253.47186568787</v>
      </c>
      <c r="F112" s="39">
        <v>877638.7874133446</v>
      </c>
      <c r="G112" s="39">
        <v>483590.50933788635</v>
      </c>
      <c r="H112" s="39">
        <v>637855.23739236873</v>
      </c>
      <c r="I112" s="39">
        <v>174437.56063955917</v>
      </c>
      <c r="J112" s="39">
        <v>1183585.0301277081</v>
      </c>
      <c r="K112" s="38"/>
      <c r="L112" s="38"/>
    </row>
    <row r="113" spans="1:12" s="10" customFormat="1" x14ac:dyDescent="0.3">
      <c r="A113" s="3">
        <f t="shared" ref="A113:A131" si="4">A112+1</f>
        <v>2025</v>
      </c>
      <c r="B113" s="14">
        <v>5049606.9465753846</v>
      </c>
      <c r="C113" s="14">
        <v>1611309.0686127339</v>
      </c>
      <c r="D113" s="14">
        <v>1857267.8659651023</v>
      </c>
      <c r="E113" s="39">
        <v>289640.34513295093</v>
      </c>
      <c r="F113" s="39">
        <v>825331.01825362071</v>
      </c>
      <c r="G113" s="39">
        <v>451818.70430268534</v>
      </c>
      <c r="H113" s="39">
        <v>558932.74509098358</v>
      </c>
      <c r="I113" s="39">
        <v>173231.08243647753</v>
      </c>
      <c r="J113" s="39">
        <v>1139343.9827459326</v>
      </c>
      <c r="K113" s="38"/>
      <c r="L113" s="38"/>
    </row>
    <row r="114" spans="1:12" s="10" customFormat="1" x14ac:dyDescent="0.3">
      <c r="A114" s="3">
        <f t="shared" si="4"/>
        <v>2026</v>
      </c>
      <c r="B114" s="14">
        <v>4363685.5572603075</v>
      </c>
      <c r="C114" s="14">
        <v>1357560.4630263641</v>
      </c>
      <c r="D114" s="14">
        <v>2381498.8688292205</v>
      </c>
      <c r="E114" s="39">
        <v>252077.27329044425</v>
      </c>
      <c r="F114" s="39">
        <v>703336.25578215835</v>
      </c>
      <c r="G114" s="39">
        <v>380505.56858233031</v>
      </c>
      <c r="H114" s="39">
        <v>507272.27164179273</v>
      </c>
      <c r="I114" s="39">
        <v>151981.90972496808</v>
      </c>
      <c r="J114" s="39">
        <v>1010951.8152122499</v>
      </c>
      <c r="K114" s="38"/>
      <c r="L114" s="38"/>
    </row>
    <row r="115" spans="1:12" s="10" customFormat="1" x14ac:dyDescent="0.3">
      <c r="A115" s="3">
        <f t="shared" si="4"/>
        <v>2027</v>
      </c>
      <c r="B115" s="14">
        <v>3677764.1679452304</v>
      </c>
      <c r="C115" s="14">
        <v>1088518.0817812281</v>
      </c>
      <c r="D115" s="14">
        <v>3027879.2425370403</v>
      </c>
      <c r="E115" s="39">
        <v>274795.77265177219</v>
      </c>
      <c r="F115" s="39">
        <v>568161.92185763014</v>
      </c>
      <c r="G115" s="39">
        <v>310247.73694417096</v>
      </c>
      <c r="H115" s="39">
        <v>471988.01379800821</v>
      </c>
      <c r="I115" s="39">
        <v>163412.10089303792</v>
      </c>
      <c r="J115" s="39">
        <v>800640.54001938261</v>
      </c>
      <c r="K115" s="38"/>
      <c r="L115" s="38"/>
    </row>
    <row r="116" spans="1:12" s="10" customFormat="1" x14ac:dyDescent="0.3">
      <c r="A116" s="3">
        <f t="shared" si="4"/>
        <v>2028</v>
      </c>
      <c r="B116" s="14">
        <v>2991842.7786301537</v>
      </c>
      <c r="C116" s="14">
        <v>838317.54834751168</v>
      </c>
      <c r="D116" s="14">
        <v>3723138.4805938271</v>
      </c>
      <c r="E116" s="39">
        <v>310986.62041476305</v>
      </c>
      <c r="F116" s="39">
        <v>441990.83974640176</v>
      </c>
      <c r="G116" s="39">
        <v>242422.54414229444</v>
      </c>
      <c r="H116" s="39">
        <v>389303.7802773955</v>
      </c>
      <c r="I116" s="39">
        <v>189934.56324876484</v>
      </c>
      <c r="J116" s="39">
        <v>578886.88245302229</v>
      </c>
      <c r="K116" s="38"/>
      <c r="L116" s="38"/>
    </row>
    <row r="117" spans="1:12" s="10" customFormat="1" x14ac:dyDescent="0.3">
      <c r="A117" s="3">
        <f t="shared" si="4"/>
        <v>2029</v>
      </c>
      <c r="B117" s="14">
        <v>2305921.3893150762</v>
      </c>
      <c r="C117" s="14">
        <v>648018.15705078375</v>
      </c>
      <c r="D117" s="14">
        <v>4123480.0225884477</v>
      </c>
      <c r="E117" s="39">
        <v>246446.28611752056</v>
      </c>
      <c r="F117" s="39">
        <v>342397.62854941777</v>
      </c>
      <c r="G117" s="39">
        <v>188151.81669220951</v>
      </c>
      <c r="H117" s="39">
        <v>298483.60797202366</v>
      </c>
      <c r="I117" s="39">
        <v>145679.98888692516</v>
      </c>
      <c r="J117" s="39">
        <v>436743.90404619597</v>
      </c>
      <c r="K117" s="38"/>
      <c r="L117" s="38"/>
    </row>
    <row r="118" spans="1:12" s="10" customFormat="1" x14ac:dyDescent="0.3">
      <c r="A118" s="3">
        <f t="shared" si="4"/>
        <v>2030</v>
      </c>
      <c r="B118" s="14">
        <v>1620000</v>
      </c>
      <c r="C118" s="14">
        <v>567418.65033957944</v>
      </c>
      <c r="D118" s="14">
        <v>2804681.0784889199</v>
      </c>
      <c r="E118" s="39">
        <v>206767.5841199939</v>
      </c>
      <c r="F118" s="39">
        <v>297613.52972945065</v>
      </c>
      <c r="G118" s="39">
        <v>165256.22625006776</v>
      </c>
      <c r="H118" s="39">
        <v>259629.79252667134</v>
      </c>
      <c r="I118" s="39">
        <v>123314.21703423686</v>
      </c>
      <c r="J118" s="39">
        <v>0</v>
      </c>
      <c r="K118" s="38"/>
      <c r="L118" s="38"/>
    </row>
    <row r="119" spans="1:12" s="10" customFormat="1" x14ac:dyDescent="0.3">
      <c r="A119" s="3">
        <f t="shared" si="4"/>
        <v>2031</v>
      </c>
      <c r="B119" s="14">
        <v>1296000</v>
      </c>
      <c r="C119" s="14">
        <v>458677.89469491813</v>
      </c>
      <c r="D119" s="14">
        <v>2926175.9464969528</v>
      </c>
      <c r="E119" s="39">
        <v>160352.19103359352</v>
      </c>
      <c r="F119" s="39">
        <v>237119.11260124255</v>
      </c>
      <c r="G119" s="39">
        <v>131764.77271358322</v>
      </c>
      <c r="H119" s="39">
        <v>209256.27318634672</v>
      </c>
      <c r="I119" s="39">
        <v>98829.755770315838</v>
      </c>
      <c r="J119" s="39">
        <v>0</v>
      </c>
      <c r="K119" s="38"/>
      <c r="L119" s="38"/>
    </row>
    <row r="120" spans="1:12" s="10" customFormat="1" x14ac:dyDescent="0.3">
      <c r="A120" s="3">
        <f t="shared" si="4"/>
        <v>2032</v>
      </c>
      <c r="B120" s="14">
        <v>972000</v>
      </c>
      <c r="C120" s="14">
        <v>358684.13752323837</v>
      </c>
      <c r="D120" s="14">
        <v>2889403.5777297537</v>
      </c>
      <c r="E120" s="39">
        <v>120056.45401542704</v>
      </c>
      <c r="F120" s="39">
        <v>172724.76539058634</v>
      </c>
      <c r="G120" s="39">
        <v>96249.346489862262</v>
      </c>
      <c r="H120" s="39">
        <v>152513.44898203257</v>
      </c>
      <c r="I120" s="39">
        <v>71771.847598853361</v>
      </c>
      <c r="J120" s="39">
        <v>0</v>
      </c>
      <c r="K120" s="38"/>
      <c r="L120" s="38"/>
    </row>
    <row r="121" spans="1:12" s="10" customFormat="1" x14ac:dyDescent="0.3">
      <c r="A121" s="3">
        <f t="shared" si="4"/>
        <v>2033</v>
      </c>
      <c r="B121" s="14">
        <v>648000</v>
      </c>
      <c r="C121" s="14">
        <v>241105.943515044</v>
      </c>
      <c r="D121" s="14">
        <v>3013447.4072673712</v>
      </c>
      <c r="E121" s="39">
        <v>80225.117497947387</v>
      </c>
      <c r="F121" s="39">
        <v>116415.38604562895</v>
      </c>
      <c r="G121" s="39">
        <v>62964.596180488894</v>
      </c>
      <c r="H121" s="39">
        <v>99346.966869795986</v>
      </c>
      <c r="I121" s="39">
        <v>47941.989891094752</v>
      </c>
      <c r="J121" s="39">
        <v>0</v>
      </c>
      <c r="K121" s="38"/>
      <c r="L121" s="38"/>
    </row>
    <row r="122" spans="1:12" s="10" customFormat="1" x14ac:dyDescent="0.3">
      <c r="A122" s="3">
        <f t="shared" si="4"/>
        <v>2034</v>
      </c>
      <c r="B122" s="14">
        <v>324000.00000000006</v>
      </c>
      <c r="C122" s="14">
        <v>125029.59631028891</v>
      </c>
      <c r="D122" s="14">
        <v>2993580.1015658053</v>
      </c>
      <c r="E122" s="39">
        <v>38817.641524983082</v>
      </c>
      <c r="F122" s="39">
        <v>56147.886284781205</v>
      </c>
      <c r="G122" s="39">
        <v>31345.580740092559</v>
      </c>
      <c r="H122" s="39">
        <v>48915.937532514341</v>
      </c>
      <c r="I122" s="39">
        <v>23743.357607339974</v>
      </c>
      <c r="J122" s="39">
        <v>0</v>
      </c>
      <c r="K122" s="38"/>
      <c r="L122" s="38"/>
    </row>
    <row r="123" spans="1:12" s="10" customFormat="1" x14ac:dyDescent="0.3">
      <c r="A123" s="3">
        <f t="shared" si="4"/>
        <v>2035</v>
      </c>
      <c r="B123" s="14">
        <v>0</v>
      </c>
      <c r="C123" s="14">
        <v>0</v>
      </c>
      <c r="D123" s="14">
        <v>3152554.874211499</v>
      </c>
      <c r="E123" s="14">
        <v>0</v>
      </c>
      <c r="F123" s="14">
        <v>0</v>
      </c>
      <c r="G123" s="14">
        <v>0</v>
      </c>
      <c r="H123" s="14">
        <v>0</v>
      </c>
      <c r="I123" s="14">
        <v>0</v>
      </c>
      <c r="J123" s="14">
        <v>0</v>
      </c>
    </row>
    <row r="124" spans="1:12" s="10" customFormat="1" x14ac:dyDescent="0.3">
      <c r="A124" s="3">
        <f t="shared" si="4"/>
        <v>2036</v>
      </c>
      <c r="B124" s="14">
        <v>0</v>
      </c>
      <c r="C124" s="14">
        <v>0</v>
      </c>
      <c r="D124" s="14">
        <v>2954701.7738849996</v>
      </c>
      <c r="E124" s="14">
        <v>0</v>
      </c>
      <c r="F124" s="14">
        <v>0</v>
      </c>
      <c r="G124" s="14">
        <v>0</v>
      </c>
      <c r="H124" s="14">
        <v>0</v>
      </c>
      <c r="I124" s="14">
        <v>0</v>
      </c>
      <c r="J124" s="14">
        <v>0</v>
      </c>
    </row>
    <row r="125" spans="1:12" s="10" customFormat="1" x14ac:dyDescent="0.3">
      <c r="A125" s="3">
        <f t="shared" si="4"/>
        <v>2037</v>
      </c>
      <c r="B125" s="14">
        <v>0</v>
      </c>
      <c r="C125" s="14">
        <v>0</v>
      </c>
      <c r="D125" s="14">
        <v>2872037.5744668599</v>
      </c>
      <c r="E125" s="14">
        <v>0</v>
      </c>
      <c r="F125" s="14">
        <v>0</v>
      </c>
      <c r="G125" s="14">
        <v>0</v>
      </c>
      <c r="H125" s="14">
        <v>0</v>
      </c>
      <c r="I125" s="14">
        <v>0</v>
      </c>
      <c r="J125" s="14">
        <v>0</v>
      </c>
    </row>
    <row r="126" spans="1:12" s="10" customFormat="1" x14ac:dyDescent="0.3">
      <c r="A126" s="3">
        <f t="shared" si="4"/>
        <v>2038</v>
      </c>
      <c r="B126" s="14">
        <v>0</v>
      </c>
      <c r="C126" s="14">
        <v>0</v>
      </c>
      <c r="D126" s="14">
        <v>2689240.2468543518</v>
      </c>
      <c r="E126" s="14">
        <v>0</v>
      </c>
      <c r="F126" s="14">
        <v>0</v>
      </c>
      <c r="G126" s="14">
        <v>0</v>
      </c>
      <c r="H126" s="14">
        <v>0</v>
      </c>
      <c r="I126" s="14">
        <v>0</v>
      </c>
      <c r="J126" s="14">
        <v>0</v>
      </c>
    </row>
    <row r="127" spans="1:12" s="10" customFormat="1" x14ac:dyDescent="0.3">
      <c r="A127" s="3">
        <f t="shared" si="4"/>
        <v>2039</v>
      </c>
      <c r="B127" s="14">
        <v>0</v>
      </c>
      <c r="C127" s="14">
        <v>0</v>
      </c>
      <c r="D127" s="14">
        <v>2649882.7549934653</v>
      </c>
      <c r="E127" s="14">
        <v>0</v>
      </c>
      <c r="F127" s="14">
        <v>0</v>
      </c>
      <c r="G127" s="14">
        <v>0</v>
      </c>
      <c r="H127" s="14">
        <v>0</v>
      </c>
      <c r="I127" s="14">
        <v>0</v>
      </c>
      <c r="J127" s="14">
        <v>0</v>
      </c>
    </row>
    <row r="128" spans="1:12" s="10" customFormat="1" x14ac:dyDescent="0.3">
      <c r="A128" s="3">
        <f t="shared" si="4"/>
        <v>2040</v>
      </c>
      <c r="B128" s="14">
        <v>0</v>
      </c>
      <c r="C128" s="14">
        <v>0</v>
      </c>
      <c r="D128" s="14">
        <v>2411226.3258117959</v>
      </c>
      <c r="E128" s="14">
        <v>0</v>
      </c>
      <c r="F128" s="14">
        <v>0</v>
      </c>
      <c r="G128" s="14">
        <v>0</v>
      </c>
      <c r="H128" s="14">
        <v>0</v>
      </c>
      <c r="I128" s="14">
        <v>0</v>
      </c>
      <c r="J128" s="14">
        <v>0</v>
      </c>
    </row>
    <row r="129" spans="1:12" s="10" customFormat="1" x14ac:dyDescent="0.3">
      <c r="A129" s="3">
        <f t="shared" si="4"/>
        <v>2041</v>
      </c>
      <c r="B129" s="14">
        <v>0</v>
      </c>
      <c r="C129" s="14">
        <v>0</v>
      </c>
      <c r="D129" s="14">
        <v>2374333.7423345963</v>
      </c>
      <c r="E129" s="14">
        <v>0</v>
      </c>
      <c r="F129" s="14">
        <v>0</v>
      </c>
      <c r="G129" s="14">
        <v>0</v>
      </c>
      <c r="H129" s="14">
        <v>0</v>
      </c>
      <c r="I129" s="14">
        <v>0</v>
      </c>
      <c r="J129" s="14">
        <v>0</v>
      </c>
    </row>
    <row r="130" spans="1:12" s="10" customFormat="1" x14ac:dyDescent="0.3">
      <c r="A130" s="3">
        <f t="shared" si="4"/>
        <v>2042</v>
      </c>
      <c r="B130" s="14">
        <v>0</v>
      </c>
      <c r="C130" s="14">
        <v>0</v>
      </c>
      <c r="D130" s="14">
        <v>2185187.0054567959</v>
      </c>
      <c r="E130" s="14">
        <v>0</v>
      </c>
      <c r="F130" s="14">
        <v>0</v>
      </c>
      <c r="G130" s="14">
        <v>0</v>
      </c>
      <c r="H130" s="14">
        <v>0</v>
      </c>
      <c r="I130" s="14">
        <v>0</v>
      </c>
      <c r="J130" s="14">
        <v>0</v>
      </c>
    </row>
    <row r="131" spans="1:12" s="10" customFormat="1" x14ac:dyDescent="0.3">
      <c r="A131" s="3">
        <f t="shared" si="4"/>
        <v>2043</v>
      </c>
      <c r="B131" s="14">
        <v>0</v>
      </c>
      <c r="C131" s="14">
        <v>0</v>
      </c>
      <c r="D131" s="14">
        <v>2222696.3092174032</v>
      </c>
      <c r="E131" s="14">
        <v>0</v>
      </c>
      <c r="F131" s="14">
        <v>0</v>
      </c>
      <c r="G131" s="14">
        <v>0</v>
      </c>
      <c r="H131" s="14">
        <v>0</v>
      </c>
      <c r="I131" s="14">
        <v>0</v>
      </c>
      <c r="J131" s="14">
        <v>0</v>
      </c>
    </row>
    <row r="132" spans="1:12" x14ac:dyDescent="0.3">
      <c r="B132" s="52"/>
    </row>
    <row r="133" spans="1:12" x14ac:dyDescent="0.3">
      <c r="A133" s="3">
        <f>A108+1</f>
        <v>5</v>
      </c>
      <c r="B133" s="9" t="str">
        <f ca="1">OFFSET(Portfolios!$B$7,A133,0)</f>
        <v>Portfolio5</v>
      </c>
      <c r="C133" s="9" t="str">
        <f ca="1">VLOOKUP(B133,Portfolios!$B$8:$C$47,2,FALSE)</f>
        <v>2-yr forward shift in targets</v>
      </c>
      <c r="E133" s="107" t="s">
        <v>180</v>
      </c>
      <c r="F133" s="107"/>
      <c r="G133" s="107"/>
      <c r="H133" s="107"/>
      <c r="I133" s="107"/>
      <c r="J133" s="107"/>
    </row>
    <row r="134" spans="1:12" x14ac:dyDescent="0.3">
      <c r="C134" s="28" t="s">
        <v>181</v>
      </c>
      <c r="D134" s="28" t="s">
        <v>182</v>
      </c>
      <c r="E134" s="26" t="s">
        <v>183</v>
      </c>
      <c r="F134" s="26" t="s">
        <v>184</v>
      </c>
      <c r="G134" s="26" t="s">
        <v>185</v>
      </c>
      <c r="H134" s="26" t="s">
        <v>186</v>
      </c>
      <c r="I134" s="26" t="s">
        <v>187</v>
      </c>
      <c r="J134" s="26" t="s">
        <v>188</v>
      </c>
      <c r="K134" s="26"/>
      <c r="L134" s="26"/>
    </row>
    <row r="135" spans="1:12" s="11" customFormat="1" x14ac:dyDescent="0.3">
      <c r="A135" s="3" t="s">
        <v>160</v>
      </c>
      <c r="B135" s="3" t="s">
        <v>189</v>
      </c>
      <c r="C135" s="3" t="s">
        <v>190</v>
      </c>
      <c r="D135" s="3" t="s">
        <v>191</v>
      </c>
      <c r="E135" s="42" t="s">
        <v>192</v>
      </c>
      <c r="F135" s="42" t="s">
        <v>193</v>
      </c>
      <c r="G135" s="42" t="s">
        <v>194</v>
      </c>
      <c r="H135" s="42" t="s">
        <v>195</v>
      </c>
      <c r="I135" s="42" t="s">
        <v>196</v>
      </c>
      <c r="J135" s="42" t="s">
        <v>197</v>
      </c>
      <c r="K135" s="42"/>
      <c r="L135" s="42"/>
    </row>
    <row r="136" spans="1:12" s="10" customFormat="1" x14ac:dyDescent="0.3">
      <c r="A136" s="3">
        <v>2023</v>
      </c>
      <c r="B136" s="39">
        <v>5887116.996684636</v>
      </c>
      <c r="C136" s="39">
        <v>2146155.2802338544</v>
      </c>
      <c r="D136" s="39">
        <v>2070453.6851031072</v>
      </c>
      <c r="E136" s="39">
        <v>249106.68405843258</v>
      </c>
      <c r="F136" s="39">
        <v>920247.72438260436</v>
      </c>
      <c r="G136" s="39">
        <v>506695.58228760585</v>
      </c>
      <c r="H136" s="39">
        <v>642262.73492045945</v>
      </c>
      <c r="I136" s="39">
        <v>130219.07016810354</v>
      </c>
      <c r="J136" s="39">
        <v>1292429.9206335763</v>
      </c>
      <c r="K136" s="38"/>
      <c r="L136" s="38"/>
    </row>
    <row r="137" spans="1:12" s="10" customFormat="1" x14ac:dyDescent="0.3">
      <c r="A137" s="3">
        <f>A136+1</f>
        <v>2024</v>
      </c>
      <c r="B137" s="39">
        <v>5308315.9774718601</v>
      </c>
      <c r="C137" s="39">
        <v>1653955.3806953044</v>
      </c>
      <c r="D137" s="39">
        <v>1861913.1836158037</v>
      </c>
      <c r="E137" s="39">
        <v>297253.47186568787</v>
      </c>
      <c r="F137" s="39">
        <v>877638.7874133446</v>
      </c>
      <c r="G137" s="39">
        <v>483590.50933788635</v>
      </c>
      <c r="H137" s="39">
        <v>637855.23739236873</v>
      </c>
      <c r="I137" s="39">
        <v>174437.56063955917</v>
      </c>
      <c r="J137" s="39">
        <v>1183585.0301277081</v>
      </c>
      <c r="K137" s="38"/>
      <c r="L137" s="38"/>
    </row>
    <row r="138" spans="1:12" s="10" customFormat="1" x14ac:dyDescent="0.3">
      <c r="A138" s="3">
        <f t="shared" ref="A138:A155" si="5">A137+1</f>
        <v>2025</v>
      </c>
      <c r="B138" s="14">
        <v>5049606.9465753846</v>
      </c>
      <c r="C138" s="14">
        <v>1611309.0686127339</v>
      </c>
      <c r="D138" s="14">
        <v>1857267.8659651023</v>
      </c>
      <c r="E138" s="39">
        <v>289640.34513295093</v>
      </c>
      <c r="F138" s="39">
        <v>825331.01825362071</v>
      </c>
      <c r="G138" s="39">
        <v>451818.70430268534</v>
      </c>
      <c r="H138" s="39">
        <v>558932.74509098358</v>
      </c>
      <c r="I138" s="39">
        <v>173231.08243647753</v>
      </c>
      <c r="J138" s="39">
        <v>1139343.9827459326</v>
      </c>
      <c r="K138" s="38"/>
      <c r="L138" s="38"/>
    </row>
    <row r="139" spans="1:12" s="10" customFormat="1" x14ac:dyDescent="0.3">
      <c r="A139" s="3">
        <f t="shared" si="5"/>
        <v>2026</v>
      </c>
      <c r="B139" s="14">
        <v>3906404.6310502561</v>
      </c>
      <c r="C139" s="14">
        <v>1215298.4925491428</v>
      </c>
      <c r="D139" s="14">
        <v>2650064.5504007032</v>
      </c>
      <c r="E139" s="39">
        <v>225661.49985897596</v>
      </c>
      <c r="F139" s="39">
        <v>629631.98670482764</v>
      </c>
      <c r="G139" s="39">
        <v>340631.49045589147</v>
      </c>
      <c r="H139" s="39">
        <v>454114.0109987703</v>
      </c>
      <c r="I139" s="39">
        <v>136055.3660878872</v>
      </c>
      <c r="J139" s="39">
        <v>905011.78439476038</v>
      </c>
      <c r="K139" s="38"/>
      <c r="L139" s="38"/>
    </row>
    <row r="140" spans="1:12" s="10" customFormat="1" x14ac:dyDescent="0.3">
      <c r="A140" s="3">
        <f t="shared" si="5"/>
        <v>2027</v>
      </c>
      <c r="B140" s="14">
        <v>2763202.3155251276</v>
      </c>
      <c r="C140" s="14">
        <v>817832.66863174585</v>
      </c>
      <c r="D140" s="14">
        <v>3583367.8739744774</v>
      </c>
      <c r="E140" s="39">
        <v>206461.39355697844</v>
      </c>
      <c r="F140" s="39">
        <v>426875.20634237427</v>
      </c>
      <c r="G140" s="39">
        <v>233097.39993185189</v>
      </c>
      <c r="H140" s="39">
        <v>354617.18399290921</v>
      </c>
      <c r="I140" s="39">
        <v>122775.8700538823</v>
      </c>
      <c r="J140" s="39">
        <v>601542.59301538579</v>
      </c>
      <c r="K140" s="38"/>
      <c r="L140" s="38"/>
    </row>
    <row r="141" spans="1:12" s="10" customFormat="1" x14ac:dyDescent="0.3">
      <c r="A141" s="3">
        <f t="shared" si="5"/>
        <v>2028</v>
      </c>
      <c r="B141" s="14">
        <v>1620000</v>
      </c>
      <c r="C141" s="14">
        <v>453925.73367266898</v>
      </c>
      <c r="D141" s="14">
        <v>4585072.70741574</v>
      </c>
      <c r="E141" s="39">
        <v>168390.64160403027</v>
      </c>
      <c r="F141" s="39">
        <v>239325.79796756912</v>
      </c>
      <c r="G141" s="39">
        <v>131265.09331159774</v>
      </c>
      <c r="H141" s="39">
        <v>210797.21453081854</v>
      </c>
      <c r="I141" s="39">
        <v>102844.30540961779</v>
      </c>
      <c r="J141" s="39">
        <v>313451.21350369754</v>
      </c>
      <c r="K141" s="38"/>
      <c r="L141" s="38"/>
    </row>
    <row r="142" spans="1:12" s="10" customFormat="1" x14ac:dyDescent="0.3">
      <c r="A142" s="3">
        <f t="shared" si="5"/>
        <v>2029</v>
      </c>
      <c r="B142" s="14">
        <v>1458000</v>
      </c>
      <c r="C142" s="14">
        <v>409732.29935677809</v>
      </c>
      <c r="D142" s="14">
        <v>4655307.280929599</v>
      </c>
      <c r="E142" s="39">
        <v>155824.34285241301</v>
      </c>
      <c r="F142" s="39">
        <v>216492.95797257524</v>
      </c>
      <c r="G142" s="39">
        <v>118965.61175432081</v>
      </c>
      <c r="H142" s="39">
        <v>188726.77205725297</v>
      </c>
      <c r="I142" s="39">
        <v>92111.303005097696</v>
      </c>
      <c r="J142" s="39">
        <v>276146.71300156211</v>
      </c>
      <c r="K142" s="38"/>
      <c r="L142" s="38"/>
    </row>
    <row r="143" spans="1:12" s="10" customFormat="1" x14ac:dyDescent="0.3">
      <c r="A143" s="3">
        <f t="shared" si="5"/>
        <v>2030</v>
      </c>
      <c r="B143" s="14">
        <v>1295999.9999999998</v>
      </c>
      <c r="C143" s="14">
        <v>453934.92027166346</v>
      </c>
      <c r="D143" s="14">
        <v>2978141.1287720469</v>
      </c>
      <c r="E143" s="39">
        <v>165414.0672959951</v>
      </c>
      <c r="F143" s="39">
        <v>238090.82378356048</v>
      </c>
      <c r="G143" s="39">
        <v>132204.98100005419</v>
      </c>
      <c r="H143" s="39">
        <v>207703.8340213371</v>
      </c>
      <c r="I143" s="39">
        <v>98651.37362738949</v>
      </c>
      <c r="J143" s="39">
        <v>0</v>
      </c>
      <c r="K143" s="38"/>
      <c r="L143" s="38"/>
    </row>
    <row r="144" spans="1:12" s="10" customFormat="1" x14ac:dyDescent="0.3">
      <c r="A144" s="3">
        <f t="shared" si="5"/>
        <v>2031</v>
      </c>
      <c r="B144" s="14">
        <v>1134000</v>
      </c>
      <c r="C144" s="14">
        <v>401343.1578580534</v>
      </c>
      <c r="D144" s="14">
        <v>3012119.5074348403</v>
      </c>
      <c r="E144" s="39">
        <v>140308.16715439435</v>
      </c>
      <c r="F144" s="39">
        <v>207479.22352608724</v>
      </c>
      <c r="G144" s="39">
        <v>115294.17612438534</v>
      </c>
      <c r="H144" s="39">
        <v>183099.23903805338</v>
      </c>
      <c r="I144" s="39">
        <v>86476.036299026367</v>
      </c>
      <c r="J144" s="39">
        <v>0</v>
      </c>
      <c r="K144" s="38"/>
      <c r="L144" s="38"/>
    </row>
    <row r="145" spans="1:12" s="10" customFormat="1" x14ac:dyDescent="0.3">
      <c r="A145" s="3">
        <f t="shared" si="5"/>
        <v>2032</v>
      </c>
      <c r="B145" s="14">
        <v>972000</v>
      </c>
      <c r="C145" s="14">
        <v>358684.13752323837</v>
      </c>
      <c r="D145" s="14">
        <v>2889403.5777297537</v>
      </c>
      <c r="E145" s="39">
        <v>120056.45401542704</v>
      </c>
      <c r="F145" s="39">
        <v>172724.76539058634</v>
      </c>
      <c r="G145" s="39">
        <v>96249.346489862262</v>
      </c>
      <c r="H145" s="39">
        <v>152513.44898203257</v>
      </c>
      <c r="I145" s="39">
        <v>71771.847598853361</v>
      </c>
      <c r="J145" s="39">
        <v>0</v>
      </c>
      <c r="K145" s="38"/>
      <c r="L145" s="38"/>
    </row>
    <row r="146" spans="1:12" s="10" customFormat="1" x14ac:dyDescent="0.3">
      <c r="A146" s="3">
        <f t="shared" si="5"/>
        <v>2033</v>
      </c>
      <c r="B146" s="14">
        <v>810000</v>
      </c>
      <c r="C146" s="14">
        <v>301382.42939380504</v>
      </c>
      <c r="D146" s="14">
        <v>2931406.1744656996</v>
      </c>
      <c r="E146" s="14">
        <v>100281.39687243426</v>
      </c>
      <c r="F146" s="14">
        <v>145519.23255703619</v>
      </c>
      <c r="G146" s="14">
        <v>78705.745225611128</v>
      </c>
      <c r="H146" s="14">
        <v>124183.70858724498</v>
      </c>
      <c r="I146" s="14">
        <v>59927.487363868437</v>
      </c>
      <c r="J146" s="14">
        <v>0</v>
      </c>
    </row>
    <row r="147" spans="1:12" s="10" customFormat="1" x14ac:dyDescent="0.3">
      <c r="A147" s="3">
        <f t="shared" si="5"/>
        <v>2034</v>
      </c>
      <c r="B147" s="14">
        <v>648000.00000000012</v>
      </c>
      <c r="C147" s="14">
        <v>250059.19262057781</v>
      </c>
      <c r="D147" s="14">
        <v>2835436.027612715</v>
      </c>
      <c r="E147" s="14">
        <v>77635.283049966165</v>
      </c>
      <c r="F147" s="14">
        <v>112295.77256956241</v>
      </c>
      <c r="G147" s="14">
        <v>62691.161480185117</v>
      </c>
      <c r="H147" s="14">
        <v>97831.875065028682</v>
      </c>
      <c r="I147" s="14">
        <v>47486.715214679949</v>
      </c>
      <c r="J147" s="14">
        <v>0</v>
      </c>
    </row>
    <row r="148" spans="1:12" s="10" customFormat="1" x14ac:dyDescent="0.3">
      <c r="A148" s="3">
        <f t="shared" si="5"/>
        <v>2035</v>
      </c>
      <c r="B148" s="14">
        <v>486000.00000000006</v>
      </c>
      <c r="C148" s="14">
        <v>187095.34544154091</v>
      </c>
      <c r="D148" s="14">
        <v>2926185.5324956984</v>
      </c>
      <c r="E148" s="14">
        <v>59191.9875021806</v>
      </c>
      <c r="F148" s="14">
        <v>84926.76326040017</v>
      </c>
      <c r="G148" s="14">
        <v>46775.830227249455</v>
      </c>
      <c r="H148" s="14">
        <v>73006.538680339698</v>
      </c>
      <c r="I148" s="14">
        <v>35003.534888289258</v>
      </c>
      <c r="J148" s="14">
        <v>0</v>
      </c>
    </row>
    <row r="149" spans="1:12" s="10" customFormat="1" x14ac:dyDescent="0.3">
      <c r="A149" s="3">
        <f t="shared" si="5"/>
        <v>2036</v>
      </c>
      <c r="B149" s="14">
        <v>324000</v>
      </c>
      <c r="C149" s="14">
        <v>129737.99357165485</v>
      </c>
      <c r="D149" s="14">
        <v>2814245.9935121499</v>
      </c>
      <c r="E149" s="14">
        <v>36892.698948500969</v>
      </c>
      <c r="F149" s="14">
        <v>56594.302139136154</v>
      </c>
      <c r="G149" s="14">
        <v>31000.939677268565</v>
      </c>
      <c r="H149" s="14">
        <v>47808.187805354006</v>
      </c>
      <c r="I149" s="14">
        <v>21965.877858085434</v>
      </c>
      <c r="J149" s="14">
        <v>0</v>
      </c>
    </row>
    <row r="150" spans="1:12" s="10" customFormat="1" x14ac:dyDescent="0.3">
      <c r="A150" s="3">
        <f t="shared" si="5"/>
        <v>2037</v>
      </c>
      <c r="B150" s="14">
        <v>161999.99999999997</v>
      </c>
      <c r="C150" s="14">
        <v>65975.698720934495</v>
      </c>
      <c r="D150" s="14">
        <v>2808998.9851317452</v>
      </c>
      <c r="E150" s="14">
        <v>19730.393615506662</v>
      </c>
      <c r="F150" s="14">
        <v>27036.5972049593</v>
      </c>
      <c r="G150" s="14">
        <v>14817.590476965725</v>
      </c>
      <c r="H150" s="14">
        <v>23070.586655675954</v>
      </c>
      <c r="I150" s="14">
        <v>11369.133325957839</v>
      </c>
      <c r="J150" s="14">
        <v>0</v>
      </c>
    </row>
    <row r="151" spans="1:12" s="10" customFormat="1" x14ac:dyDescent="0.3">
      <c r="A151" s="3">
        <f t="shared" si="5"/>
        <v>2038</v>
      </c>
      <c r="B151" s="14">
        <v>0</v>
      </c>
      <c r="C151" s="14">
        <v>0</v>
      </c>
      <c r="D151" s="14">
        <v>2689240.2468543518</v>
      </c>
      <c r="E151" s="14">
        <v>0</v>
      </c>
      <c r="F151" s="14">
        <v>0</v>
      </c>
      <c r="G151" s="14">
        <v>0</v>
      </c>
      <c r="H151" s="14">
        <v>0</v>
      </c>
      <c r="I151" s="14">
        <v>0</v>
      </c>
      <c r="J151" s="14">
        <v>0</v>
      </c>
    </row>
    <row r="152" spans="1:12" s="10" customFormat="1" x14ac:dyDescent="0.3">
      <c r="A152" s="3">
        <f t="shared" si="5"/>
        <v>2039</v>
      </c>
      <c r="B152" s="14">
        <v>0</v>
      </c>
      <c r="C152" s="14">
        <v>0</v>
      </c>
      <c r="D152" s="14">
        <v>2649882.7549934653</v>
      </c>
      <c r="E152" s="14">
        <v>0</v>
      </c>
      <c r="F152" s="14">
        <v>0</v>
      </c>
      <c r="G152" s="14">
        <v>0</v>
      </c>
      <c r="H152" s="14">
        <v>0</v>
      </c>
      <c r="I152" s="14">
        <v>0</v>
      </c>
      <c r="J152" s="14">
        <v>0</v>
      </c>
    </row>
    <row r="153" spans="1:12" s="10" customFormat="1" x14ac:dyDescent="0.3">
      <c r="A153" s="3">
        <f t="shared" si="5"/>
        <v>2040</v>
      </c>
      <c r="B153" s="14">
        <v>0</v>
      </c>
      <c r="C153" s="14">
        <v>0</v>
      </c>
      <c r="D153" s="14">
        <v>2411226.3258117959</v>
      </c>
      <c r="E153" s="14">
        <v>0</v>
      </c>
      <c r="F153" s="14">
        <v>0</v>
      </c>
      <c r="G153" s="14">
        <v>0</v>
      </c>
      <c r="H153" s="14">
        <v>0</v>
      </c>
      <c r="I153" s="14">
        <v>0</v>
      </c>
      <c r="J153" s="14">
        <v>0</v>
      </c>
    </row>
    <row r="154" spans="1:12" s="10" customFormat="1" x14ac:dyDescent="0.3">
      <c r="A154" s="3">
        <f t="shared" si="5"/>
        <v>2041</v>
      </c>
      <c r="B154" s="14">
        <v>0</v>
      </c>
      <c r="C154" s="14">
        <v>0</v>
      </c>
      <c r="D154" s="14">
        <v>2374333.7423345963</v>
      </c>
      <c r="E154" s="14">
        <v>0</v>
      </c>
      <c r="F154" s="14">
        <v>0</v>
      </c>
      <c r="G154" s="14">
        <v>0</v>
      </c>
      <c r="H154" s="14">
        <v>0</v>
      </c>
      <c r="I154" s="14">
        <v>0</v>
      </c>
      <c r="J154" s="14">
        <v>0</v>
      </c>
    </row>
    <row r="155" spans="1:12" s="10" customFormat="1" x14ac:dyDescent="0.3">
      <c r="A155" s="3">
        <f t="shared" si="5"/>
        <v>2042</v>
      </c>
      <c r="B155" s="14">
        <v>0</v>
      </c>
      <c r="C155" s="14">
        <v>0</v>
      </c>
      <c r="D155" s="14">
        <v>2185187.0054567959</v>
      </c>
      <c r="E155" s="14">
        <v>0</v>
      </c>
      <c r="F155" s="14">
        <v>0</v>
      </c>
      <c r="G155" s="14">
        <v>0</v>
      </c>
      <c r="H155" s="14">
        <v>0</v>
      </c>
      <c r="I155" s="14">
        <v>0</v>
      </c>
      <c r="J155" s="14">
        <v>0</v>
      </c>
    </row>
    <row r="156" spans="1:12" s="10" customFormat="1" x14ac:dyDescent="0.3">
      <c r="A156" s="3">
        <v>2043</v>
      </c>
      <c r="B156" s="14">
        <v>0</v>
      </c>
      <c r="C156" s="14">
        <v>0</v>
      </c>
      <c r="D156" s="14">
        <v>2222696.3092174032</v>
      </c>
      <c r="E156" s="14">
        <v>0</v>
      </c>
      <c r="F156" s="14">
        <v>0</v>
      </c>
      <c r="G156" s="14">
        <v>0</v>
      </c>
      <c r="H156" s="14">
        <v>0</v>
      </c>
      <c r="I156" s="14">
        <v>0</v>
      </c>
      <c r="J156" s="14">
        <v>0</v>
      </c>
    </row>
    <row r="157" spans="1:12" x14ac:dyDescent="0.3">
      <c r="B157" s="52"/>
    </row>
    <row r="158" spans="1:12" x14ac:dyDescent="0.3">
      <c r="A158" s="3">
        <f>A133+1</f>
        <v>6</v>
      </c>
      <c r="B158" s="9" t="str">
        <f ca="1">OFFSET(Portfolios!$B$7,A158,0)</f>
        <v>Portfolio6</v>
      </c>
      <c r="C158" s="9" t="str">
        <f ca="1">VLOOKUP(B158,Portfolios!$B$8:$C$47,2,FALSE)</f>
        <v>Optimize NCE</v>
      </c>
      <c r="E158" s="107" t="s">
        <v>180</v>
      </c>
      <c r="F158" s="107"/>
      <c r="G158" s="107"/>
      <c r="H158" s="107"/>
      <c r="I158" s="107"/>
      <c r="J158" s="107"/>
    </row>
    <row r="159" spans="1:12" x14ac:dyDescent="0.3">
      <c r="C159" s="28" t="s">
        <v>181</v>
      </c>
      <c r="D159" s="28" t="s">
        <v>182</v>
      </c>
      <c r="E159" s="26" t="s">
        <v>183</v>
      </c>
      <c r="F159" s="26" t="s">
        <v>184</v>
      </c>
      <c r="G159" s="26" t="s">
        <v>185</v>
      </c>
      <c r="H159" s="26" t="s">
        <v>186</v>
      </c>
      <c r="I159" s="26" t="s">
        <v>187</v>
      </c>
      <c r="J159" s="26" t="s">
        <v>188</v>
      </c>
      <c r="K159" s="26"/>
    </row>
    <row r="160" spans="1:12" s="11" customFormat="1" x14ac:dyDescent="0.3">
      <c r="A160" s="3" t="s">
        <v>160</v>
      </c>
      <c r="B160" s="3" t="s">
        <v>189</v>
      </c>
      <c r="C160" s="3" t="s">
        <v>190</v>
      </c>
      <c r="D160" s="3" t="s">
        <v>191</v>
      </c>
      <c r="E160" s="42" t="s">
        <v>192</v>
      </c>
      <c r="F160" s="42" t="s">
        <v>193</v>
      </c>
      <c r="G160" s="42" t="s">
        <v>194</v>
      </c>
      <c r="H160" s="42" t="s">
        <v>195</v>
      </c>
      <c r="I160" s="42" t="s">
        <v>196</v>
      </c>
      <c r="J160" s="42" t="s">
        <v>197</v>
      </c>
      <c r="K160" s="42"/>
    </row>
    <row r="161" spans="1:11" s="10" customFormat="1" x14ac:dyDescent="0.3">
      <c r="A161" s="3">
        <v>2023</v>
      </c>
      <c r="B161" s="39">
        <v>5887116.996684636</v>
      </c>
      <c r="C161" s="39">
        <v>2146155.2802338544</v>
      </c>
      <c r="D161" s="39">
        <v>2070453.6851031072</v>
      </c>
      <c r="E161" s="39">
        <v>249106.68405843258</v>
      </c>
      <c r="F161" s="39">
        <v>920247.72438260436</v>
      </c>
      <c r="G161" s="39">
        <v>506695.58228760585</v>
      </c>
      <c r="H161" s="39">
        <v>642262.73492045945</v>
      </c>
      <c r="I161" s="39">
        <v>130219.07016810354</v>
      </c>
      <c r="J161" s="39">
        <v>1292429.9206335763</v>
      </c>
      <c r="K161" s="38"/>
    </row>
    <row r="162" spans="1:11" s="10" customFormat="1" x14ac:dyDescent="0.3">
      <c r="A162" s="3">
        <f>A161+1</f>
        <v>2024</v>
      </c>
      <c r="B162" s="39">
        <v>5308315.9774718601</v>
      </c>
      <c r="C162" s="39">
        <v>1653955.3806953044</v>
      </c>
      <c r="D162" s="39">
        <v>1861913.1836158037</v>
      </c>
      <c r="E162" s="39">
        <v>297253.47186568787</v>
      </c>
      <c r="F162" s="39">
        <v>877638.7874133446</v>
      </c>
      <c r="G162" s="39">
        <v>483590.50933788635</v>
      </c>
      <c r="H162" s="39">
        <v>637855.23739236873</v>
      </c>
      <c r="I162" s="39">
        <v>174437.56063955917</v>
      </c>
      <c r="J162" s="39">
        <v>1183585.0301277081</v>
      </c>
      <c r="K162" s="38"/>
    </row>
    <row r="163" spans="1:11" s="10" customFormat="1" x14ac:dyDescent="0.3">
      <c r="A163" s="3">
        <f t="shared" ref="A163:A181" si="6">A162+1</f>
        <v>2025</v>
      </c>
      <c r="B163" s="39">
        <v>5049606.9465753846</v>
      </c>
      <c r="C163" s="39">
        <v>1611309.0686127339</v>
      </c>
      <c r="D163" s="39">
        <v>1857267.8659651023</v>
      </c>
      <c r="E163" s="39">
        <v>289640.34513295093</v>
      </c>
      <c r="F163" s="39">
        <v>825331.01825362071</v>
      </c>
      <c r="G163" s="39">
        <v>451818.70430268534</v>
      </c>
      <c r="H163" s="39">
        <v>558932.74509098358</v>
      </c>
      <c r="I163" s="39">
        <v>173231.08243647753</v>
      </c>
      <c r="J163" s="39">
        <v>1139343.9827459326</v>
      </c>
      <c r="K163" s="38"/>
    </row>
    <row r="164" spans="1:11" s="10" customFormat="1" x14ac:dyDescent="0.3">
      <c r="A164" s="3">
        <f t="shared" si="6"/>
        <v>2026</v>
      </c>
      <c r="B164" s="39">
        <v>4363685.5572603075</v>
      </c>
      <c r="C164" s="39">
        <v>1357560.4630263641</v>
      </c>
      <c r="D164" s="39">
        <v>2381498.8688292205</v>
      </c>
      <c r="E164" s="39">
        <v>252077.27329044425</v>
      </c>
      <c r="F164" s="39">
        <v>703336.25578215835</v>
      </c>
      <c r="G164" s="39">
        <v>380505.56858233031</v>
      </c>
      <c r="H164" s="39">
        <v>507272.27164179273</v>
      </c>
      <c r="I164" s="39">
        <v>151981.90972496808</v>
      </c>
      <c r="J164" s="39">
        <v>1010951.8152122499</v>
      </c>
      <c r="K164" s="38"/>
    </row>
    <row r="165" spans="1:11" s="10" customFormat="1" x14ac:dyDescent="0.3">
      <c r="A165" s="3">
        <f t="shared" si="6"/>
        <v>2027</v>
      </c>
      <c r="B165" s="39">
        <v>3677764.1679452304</v>
      </c>
      <c r="C165" s="39">
        <v>1088518.0817812281</v>
      </c>
      <c r="D165" s="39">
        <v>3027879.2425370403</v>
      </c>
      <c r="E165" s="39">
        <v>274795.77265177219</v>
      </c>
      <c r="F165" s="39">
        <v>568161.92185763014</v>
      </c>
      <c r="G165" s="39">
        <v>310247.73694417096</v>
      </c>
      <c r="H165" s="39">
        <v>471988.01379800821</v>
      </c>
      <c r="I165" s="39">
        <v>163412.10089303792</v>
      </c>
      <c r="J165" s="39">
        <v>800640.54001938261</v>
      </c>
      <c r="K165" s="38"/>
    </row>
    <row r="166" spans="1:11" s="10" customFormat="1" x14ac:dyDescent="0.3">
      <c r="A166" s="3">
        <f t="shared" si="6"/>
        <v>2028</v>
      </c>
      <c r="B166" s="39">
        <v>2991842.7786301537</v>
      </c>
      <c r="C166" s="39">
        <v>838317.54834751168</v>
      </c>
      <c r="D166" s="39">
        <v>3723138.4805938271</v>
      </c>
      <c r="E166" s="39">
        <v>310986.62041476305</v>
      </c>
      <c r="F166" s="39">
        <v>441990.83974640176</v>
      </c>
      <c r="G166" s="39">
        <v>242422.54414229444</v>
      </c>
      <c r="H166" s="39">
        <v>389303.7802773955</v>
      </c>
      <c r="I166" s="39">
        <v>189934.56324876484</v>
      </c>
      <c r="J166" s="39">
        <v>578886.88245302229</v>
      </c>
      <c r="K166" s="38"/>
    </row>
    <row r="167" spans="1:11" s="10" customFormat="1" x14ac:dyDescent="0.3">
      <c r="A167" s="3">
        <f t="shared" si="6"/>
        <v>2029</v>
      </c>
      <c r="B167" s="39">
        <v>2305921.3893150762</v>
      </c>
      <c r="C167" s="39">
        <v>648018.15705078375</v>
      </c>
      <c r="D167" s="39">
        <v>4123480.0225884477</v>
      </c>
      <c r="E167" s="39">
        <v>246446.28611752056</v>
      </c>
      <c r="F167" s="39">
        <v>342397.62854941777</v>
      </c>
      <c r="G167" s="39">
        <v>188151.81669220951</v>
      </c>
      <c r="H167" s="39">
        <v>298483.60797202366</v>
      </c>
      <c r="I167" s="39">
        <v>145679.98888692516</v>
      </c>
      <c r="J167" s="39">
        <v>436743.90404619597</v>
      </c>
      <c r="K167" s="38"/>
    </row>
    <row r="168" spans="1:11" s="10" customFormat="1" x14ac:dyDescent="0.3">
      <c r="A168" s="3">
        <f t="shared" si="6"/>
        <v>2030</v>
      </c>
      <c r="B168" s="39">
        <v>1620000</v>
      </c>
      <c r="C168" s="39">
        <v>567418.65033957944</v>
      </c>
      <c r="D168" s="39">
        <v>2804681.0784889199</v>
      </c>
      <c r="E168" s="39">
        <v>206767.5841199939</v>
      </c>
      <c r="F168" s="39">
        <v>297613.52972945065</v>
      </c>
      <c r="G168" s="39">
        <v>165256.22625006776</v>
      </c>
      <c r="H168" s="39">
        <v>259629.79252667134</v>
      </c>
      <c r="I168" s="39">
        <v>123314.21703423686</v>
      </c>
      <c r="J168" s="39">
        <v>0</v>
      </c>
      <c r="K168" s="38"/>
    </row>
    <row r="169" spans="1:11" s="10" customFormat="1" x14ac:dyDescent="0.3">
      <c r="A169" s="3">
        <f t="shared" si="6"/>
        <v>2031</v>
      </c>
      <c r="B169" s="39">
        <v>1458000</v>
      </c>
      <c r="C169" s="39">
        <v>516012.63153178297</v>
      </c>
      <c r="D169" s="39">
        <v>2840232.3855590662</v>
      </c>
      <c r="E169" s="39">
        <v>180396.21491279273</v>
      </c>
      <c r="F169" s="39">
        <v>266759.00167639786</v>
      </c>
      <c r="G169" s="39">
        <v>148235.36930278115</v>
      </c>
      <c r="H169" s="39">
        <v>235413.30733464006</v>
      </c>
      <c r="I169" s="39">
        <v>111183.47524160532</v>
      </c>
      <c r="J169" s="39">
        <v>0</v>
      </c>
    </row>
    <row r="170" spans="1:11" s="10" customFormat="1" x14ac:dyDescent="0.3">
      <c r="A170" s="3">
        <f t="shared" si="6"/>
        <v>2032</v>
      </c>
      <c r="B170" s="39">
        <v>1296000</v>
      </c>
      <c r="C170" s="39">
        <v>478245.51669765118</v>
      </c>
      <c r="D170" s="39">
        <v>2724005.731520649</v>
      </c>
      <c r="E170" s="39">
        <v>160075.27202056936</v>
      </c>
      <c r="F170" s="39">
        <v>230299.68718744846</v>
      </c>
      <c r="G170" s="39">
        <v>128332.461986483</v>
      </c>
      <c r="H170" s="39">
        <v>203351.26530937676</v>
      </c>
      <c r="I170" s="39">
        <v>95695.796798471143</v>
      </c>
      <c r="J170" s="39">
        <v>0</v>
      </c>
    </row>
    <row r="171" spans="1:11" s="10" customFormat="1" x14ac:dyDescent="0.3">
      <c r="A171" s="3">
        <f t="shared" si="6"/>
        <v>2033</v>
      </c>
      <c r="B171" s="39">
        <v>1134000.0000000002</v>
      </c>
      <c r="C171" s="39">
        <v>421935.40115132707</v>
      </c>
      <c r="D171" s="39">
        <v>2767323.7088623573</v>
      </c>
      <c r="E171" s="39">
        <v>140393.95562140798</v>
      </c>
      <c r="F171" s="39">
        <v>203726.92557985071</v>
      </c>
      <c r="G171" s="39">
        <v>110188.0433158556</v>
      </c>
      <c r="H171" s="39">
        <v>173857.19202214302</v>
      </c>
      <c r="I171" s="39">
        <v>83898.482309415835</v>
      </c>
      <c r="J171" s="39">
        <v>0</v>
      </c>
    </row>
    <row r="172" spans="1:11" s="10" customFormat="1" x14ac:dyDescent="0.3">
      <c r="A172" s="3">
        <f t="shared" si="6"/>
        <v>2034</v>
      </c>
      <c r="B172" s="39">
        <v>972000.00000000012</v>
      </c>
      <c r="C172" s="39">
        <v>375088.78893086669</v>
      </c>
      <c r="D172" s="39">
        <v>2677291.9536596257</v>
      </c>
      <c r="E172" s="39">
        <v>116452.92457494925</v>
      </c>
      <c r="F172" s="39">
        <v>168443.65885434361</v>
      </c>
      <c r="G172" s="39">
        <v>94036.742220277665</v>
      </c>
      <c r="H172" s="39">
        <v>146747.81259754303</v>
      </c>
      <c r="I172" s="39">
        <v>71230.072822019923</v>
      </c>
      <c r="J172" s="39">
        <v>0</v>
      </c>
    </row>
    <row r="173" spans="1:11" s="10" customFormat="1" x14ac:dyDescent="0.3">
      <c r="A173" s="3">
        <f t="shared" si="6"/>
        <v>2035</v>
      </c>
      <c r="B173" s="39">
        <v>810000.00000000012</v>
      </c>
      <c r="C173" s="39">
        <v>311825.57573590148</v>
      </c>
      <c r="D173" s="39">
        <v>2767644.3395462749</v>
      </c>
      <c r="E173" s="39">
        <v>98653.312503634341</v>
      </c>
      <c r="F173" s="39">
        <v>141544.60543400029</v>
      </c>
      <c r="G173" s="39">
        <v>77959.71704541576</v>
      </c>
      <c r="H173" s="39">
        <v>121677.56446723282</v>
      </c>
      <c r="I173" s="39">
        <v>58339.224813815432</v>
      </c>
      <c r="J173" s="39">
        <v>0</v>
      </c>
    </row>
    <row r="174" spans="1:11" s="10" customFormat="1" x14ac:dyDescent="0.3">
      <c r="A174" s="3">
        <f t="shared" si="6"/>
        <v>2036</v>
      </c>
      <c r="B174" s="39">
        <v>648000</v>
      </c>
      <c r="C174" s="39">
        <v>259475.9871433097</v>
      </c>
      <c r="D174" s="39">
        <v>2662347.7654309664</v>
      </c>
      <c r="E174" s="39">
        <v>73785.397897001938</v>
      </c>
      <c r="F174" s="39">
        <v>113188.60427827231</v>
      </c>
      <c r="G174" s="39">
        <v>62001.87935453713</v>
      </c>
      <c r="H174" s="39">
        <v>95616.375610708012</v>
      </c>
      <c r="I174" s="39">
        <v>43931.755716170868</v>
      </c>
      <c r="J174" s="39">
        <v>0</v>
      </c>
    </row>
    <row r="175" spans="1:11" s="10" customFormat="1" x14ac:dyDescent="0.3">
      <c r="A175" s="3">
        <f t="shared" si="6"/>
        <v>2037</v>
      </c>
      <c r="B175" s="39">
        <v>485999.99999999988</v>
      </c>
      <c r="C175" s="39">
        <v>197927.0961628035</v>
      </c>
      <c r="D175" s="39">
        <v>2660036.9110448454</v>
      </c>
      <c r="E175" s="39">
        <v>59191.180846519979</v>
      </c>
      <c r="F175" s="39">
        <v>81109.791614877904</v>
      </c>
      <c r="G175" s="39">
        <v>44452.77143089717</v>
      </c>
      <c r="H175" s="39">
        <v>69211.759967027858</v>
      </c>
      <c r="I175" s="39">
        <v>34107.399977873509</v>
      </c>
      <c r="J175" s="39">
        <v>0</v>
      </c>
    </row>
    <row r="176" spans="1:11" s="10" customFormat="1" x14ac:dyDescent="0.3">
      <c r="A176" s="3">
        <f t="shared" si="6"/>
        <v>2038</v>
      </c>
      <c r="B176" s="39">
        <v>324000</v>
      </c>
      <c r="C176" s="39">
        <v>137124.62173865765</v>
      </c>
      <c r="D176" s="39">
        <v>2558583.0749002807</v>
      </c>
      <c r="E176" s="39">
        <v>35546.679509216083</v>
      </c>
      <c r="F176" s="39">
        <v>53392.795297865989</v>
      </c>
      <c r="G176" s="39">
        <v>29882.849533880806</v>
      </c>
      <c r="H176" s="39">
        <v>46764.945004656794</v>
      </c>
      <c r="I176" s="39">
        <v>21288.108915722667</v>
      </c>
      <c r="J176" s="39">
        <v>0</v>
      </c>
    </row>
    <row r="177" spans="1:12" s="10" customFormat="1" x14ac:dyDescent="0.3">
      <c r="A177" s="3">
        <f t="shared" si="6"/>
        <v>2039</v>
      </c>
      <c r="B177" s="39">
        <v>162000.00000000003</v>
      </c>
      <c r="C177" s="39">
        <v>69145.986909895175</v>
      </c>
      <c r="D177" s="39">
        <v>2591049.6585890856</v>
      </c>
      <c r="E177" s="39">
        <v>17789.33564492091</v>
      </c>
      <c r="F177" s="39">
        <v>26621.27993207</v>
      </c>
      <c r="G177" s="39">
        <v>14745.177565123957</v>
      </c>
      <c r="H177" s="39">
        <v>23255.273333568464</v>
      </c>
      <c r="I177" s="39">
        <v>10442.946614421518</v>
      </c>
      <c r="J177" s="39">
        <v>0</v>
      </c>
    </row>
    <row r="178" spans="1:12" s="10" customFormat="1" x14ac:dyDescent="0.3">
      <c r="A178" s="3">
        <f t="shared" si="6"/>
        <v>2040</v>
      </c>
      <c r="B178" s="39">
        <v>0</v>
      </c>
      <c r="C178" s="39">
        <v>0</v>
      </c>
      <c r="D178" s="39">
        <v>2411226.3258117959</v>
      </c>
      <c r="E178" s="39">
        <v>0</v>
      </c>
      <c r="F178" s="39">
        <v>0</v>
      </c>
      <c r="G178" s="39">
        <v>0</v>
      </c>
      <c r="H178" s="39">
        <v>0</v>
      </c>
      <c r="I178" s="39">
        <v>0</v>
      </c>
      <c r="J178" s="39">
        <v>0</v>
      </c>
    </row>
    <row r="179" spans="1:12" s="10" customFormat="1" x14ac:dyDescent="0.3">
      <c r="A179" s="3">
        <f t="shared" si="6"/>
        <v>2041</v>
      </c>
      <c r="B179" s="39">
        <v>0</v>
      </c>
      <c r="C179" s="39">
        <v>0</v>
      </c>
      <c r="D179" s="39">
        <v>2374333.7423345963</v>
      </c>
      <c r="E179" s="39">
        <v>0</v>
      </c>
      <c r="F179" s="39">
        <v>0</v>
      </c>
      <c r="G179" s="39">
        <v>0</v>
      </c>
      <c r="H179" s="39">
        <v>0</v>
      </c>
      <c r="I179" s="39">
        <v>0</v>
      </c>
      <c r="J179" s="39">
        <v>0</v>
      </c>
    </row>
    <row r="180" spans="1:12" s="10" customFormat="1" x14ac:dyDescent="0.3">
      <c r="A180" s="3">
        <f t="shared" si="6"/>
        <v>2042</v>
      </c>
      <c r="B180" s="39">
        <v>0</v>
      </c>
      <c r="C180" s="39">
        <v>0</v>
      </c>
      <c r="D180" s="39">
        <v>2185187.0054567959</v>
      </c>
      <c r="E180" s="39">
        <v>0</v>
      </c>
      <c r="F180" s="39">
        <v>0</v>
      </c>
      <c r="G180" s="39">
        <v>0</v>
      </c>
      <c r="H180" s="39">
        <v>0</v>
      </c>
      <c r="I180" s="39">
        <v>0</v>
      </c>
      <c r="J180" s="39">
        <v>0</v>
      </c>
    </row>
    <row r="181" spans="1:12" s="10" customFormat="1" x14ac:dyDescent="0.3">
      <c r="A181" s="3">
        <f t="shared" si="6"/>
        <v>2043</v>
      </c>
      <c r="B181" s="39">
        <v>0</v>
      </c>
      <c r="C181" s="39">
        <v>0</v>
      </c>
      <c r="D181" s="39">
        <v>2222696.3092174032</v>
      </c>
      <c r="E181" s="39">
        <v>0</v>
      </c>
      <c r="F181" s="39">
        <v>0</v>
      </c>
      <c r="G181" s="39">
        <v>0</v>
      </c>
      <c r="H181" s="39">
        <v>0</v>
      </c>
      <c r="I181" s="39">
        <v>0</v>
      </c>
      <c r="J181" s="39">
        <v>0</v>
      </c>
    </row>
    <row r="183" spans="1:12" x14ac:dyDescent="0.3">
      <c r="A183" s="3">
        <f>A158+1</f>
        <v>7</v>
      </c>
      <c r="B183" s="9" t="str">
        <f ca="1">OFFSET(Portfolios!$B$7,A183,0)</f>
        <v>Portfolio7</v>
      </c>
      <c r="C183" s="9" t="str">
        <f ca="1">VLOOKUP(B183,Portfolios!$B$8:$C$47,2,FALSE)</f>
        <v xml:space="preserve">Zero NCE </v>
      </c>
      <c r="E183" s="107" t="s">
        <v>180</v>
      </c>
      <c r="F183" s="107"/>
      <c r="G183" s="107"/>
      <c r="H183" s="107"/>
      <c r="I183" s="107"/>
      <c r="J183" s="107"/>
    </row>
    <row r="184" spans="1:12" x14ac:dyDescent="0.3">
      <c r="C184" s="28" t="s">
        <v>181</v>
      </c>
      <c r="D184" s="28" t="s">
        <v>182</v>
      </c>
      <c r="E184" s="26" t="s">
        <v>183</v>
      </c>
      <c r="F184" s="26" t="s">
        <v>184</v>
      </c>
      <c r="G184" s="26" t="s">
        <v>185</v>
      </c>
      <c r="H184" s="26" t="s">
        <v>186</v>
      </c>
      <c r="I184" s="26" t="s">
        <v>187</v>
      </c>
      <c r="J184" s="26" t="s">
        <v>188</v>
      </c>
      <c r="K184" s="26"/>
      <c r="L184" s="26"/>
    </row>
    <row r="185" spans="1:12" s="11" customFormat="1" x14ac:dyDescent="0.3">
      <c r="A185" s="3" t="s">
        <v>160</v>
      </c>
      <c r="B185" s="3" t="s">
        <v>189</v>
      </c>
      <c r="C185" s="3" t="s">
        <v>190</v>
      </c>
      <c r="D185" s="3" t="s">
        <v>191</v>
      </c>
      <c r="E185" s="42" t="s">
        <v>192</v>
      </c>
      <c r="F185" s="42" t="s">
        <v>193</v>
      </c>
      <c r="G185" s="42" t="s">
        <v>194</v>
      </c>
      <c r="H185" s="42" t="s">
        <v>195</v>
      </c>
      <c r="I185" s="42" t="s">
        <v>196</v>
      </c>
      <c r="J185" s="42" t="s">
        <v>197</v>
      </c>
      <c r="K185" s="42"/>
      <c r="L185" s="42"/>
    </row>
    <row r="186" spans="1:12" s="10" customFormat="1" x14ac:dyDescent="0.3">
      <c r="A186" s="3">
        <v>2023</v>
      </c>
      <c r="B186" s="39">
        <v>5887116.996684636</v>
      </c>
      <c r="C186" s="39">
        <v>2146155.2802338544</v>
      </c>
      <c r="D186" s="39">
        <v>2070453.6851031072</v>
      </c>
      <c r="E186" s="39">
        <v>249106.68405843258</v>
      </c>
      <c r="F186" s="39">
        <v>920247.72438260436</v>
      </c>
      <c r="G186" s="39">
        <v>506695.58228760585</v>
      </c>
      <c r="H186" s="39">
        <v>642262.73492045945</v>
      </c>
      <c r="I186" s="39">
        <v>130219.07016810354</v>
      </c>
      <c r="J186" s="39">
        <v>1292429.9206335763</v>
      </c>
      <c r="K186" s="38"/>
      <c r="L186" s="38"/>
    </row>
    <row r="187" spans="1:12" s="10" customFormat="1" x14ac:dyDescent="0.3">
      <c r="A187" s="3">
        <f>A186+1</f>
        <v>2024</v>
      </c>
      <c r="B187" s="39">
        <v>5308315.9774718601</v>
      </c>
      <c r="C187" s="39">
        <v>1653955.3806953044</v>
      </c>
      <c r="D187" s="39">
        <v>1861913.1836158037</v>
      </c>
      <c r="E187" s="39">
        <v>297253.47186568787</v>
      </c>
      <c r="F187" s="39">
        <v>877638.7874133446</v>
      </c>
      <c r="G187" s="39">
        <v>483590.50933788635</v>
      </c>
      <c r="H187" s="39">
        <v>637855.23739236873</v>
      </c>
      <c r="I187" s="39">
        <v>174437.56063955917</v>
      </c>
      <c r="J187" s="39">
        <v>1183585.0301277081</v>
      </c>
      <c r="K187" s="38"/>
      <c r="L187" s="38"/>
    </row>
    <row r="188" spans="1:12" s="10" customFormat="1" x14ac:dyDescent="0.3">
      <c r="A188" s="3">
        <f t="shared" ref="A188:A206" si="7">A187+1</f>
        <v>2025</v>
      </c>
      <c r="B188" s="39">
        <v>5049606.9465753846</v>
      </c>
      <c r="C188" s="39">
        <v>1611309.0686127339</v>
      </c>
      <c r="D188" s="39">
        <v>1857267.8659651023</v>
      </c>
      <c r="E188" s="39">
        <v>289640.34513295093</v>
      </c>
      <c r="F188" s="39">
        <v>825331.01825362071</v>
      </c>
      <c r="G188" s="39">
        <v>451818.70430268534</v>
      </c>
      <c r="H188" s="39">
        <v>558932.74509098358</v>
      </c>
      <c r="I188" s="39">
        <v>173231.08243647753</v>
      </c>
      <c r="J188" s="39">
        <v>1139343.9827459326</v>
      </c>
      <c r="K188" s="38"/>
      <c r="L188" s="38"/>
    </row>
    <row r="189" spans="1:12" s="10" customFormat="1" x14ac:dyDescent="0.3">
      <c r="A189" s="3">
        <f t="shared" si="7"/>
        <v>2026</v>
      </c>
      <c r="B189" s="39">
        <v>4363685.5572603075</v>
      </c>
      <c r="C189" s="39">
        <v>1357560.4630263641</v>
      </c>
      <c r="D189" s="39">
        <v>2381498.8688292205</v>
      </c>
      <c r="E189" s="39">
        <v>252077.27329044425</v>
      </c>
      <c r="F189" s="39">
        <v>703336.25578215835</v>
      </c>
      <c r="G189" s="39">
        <v>380505.56858233031</v>
      </c>
      <c r="H189" s="39">
        <v>507272.27164179273</v>
      </c>
      <c r="I189" s="39">
        <v>151981.90972496808</v>
      </c>
      <c r="J189" s="39">
        <v>1010951.8152122499</v>
      </c>
      <c r="K189" s="38"/>
      <c r="L189" s="38"/>
    </row>
    <row r="190" spans="1:12" s="10" customFormat="1" x14ac:dyDescent="0.3">
      <c r="A190" s="3">
        <f t="shared" si="7"/>
        <v>2027</v>
      </c>
      <c r="B190" s="39">
        <v>3677764.1679452304</v>
      </c>
      <c r="C190" s="39">
        <v>1088518.0817812281</v>
      </c>
      <c r="D190" s="39">
        <v>3027879.2425370403</v>
      </c>
      <c r="E190" s="39">
        <v>274795.77265177219</v>
      </c>
      <c r="F190" s="39">
        <v>568161.92185763014</v>
      </c>
      <c r="G190" s="39">
        <v>310247.73694417096</v>
      </c>
      <c r="H190" s="39">
        <v>471988.01379800821</v>
      </c>
      <c r="I190" s="39">
        <v>163412.10089303792</v>
      </c>
      <c r="J190" s="39">
        <v>800640.54001938261</v>
      </c>
      <c r="K190" s="38"/>
      <c r="L190" s="38"/>
    </row>
    <row r="191" spans="1:12" s="10" customFormat="1" x14ac:dyDescent="0.3">
      <c r="A191" s="3">
        <f t="shared" si="7"/>
        <v>2028</v>
      </c>
      <c r="B191" s="39">
        <v>2991842.7786301537</v>
      </c>
      <c r="C191" s="39">
        <v>838317.54834751168</v>
      </c>
      <c r="D191" s="39">
        <v>3723138.4805938271</v>
      </c>
      <c r="E191" s="39">
        <v>310986.62041476305</v>
      </c>
      <c r="F191" s="39">
        <v>441990.83974640176</v>
      </c>
      <c r="G191" s="39">
        <v>242422.54414229444</v>
      </c>
      <c r="H191" s="39">
        <v>389303.7802773955</v>
      </c>
      <c r="I191" s="39">
        <v>189934.56324876484</v>
      </c>
      <c r="J191" s="39">
        <v>578886.88245302229</v>
      </c>
      <c r="K191" s="38"/>
      <c r="L191" s="38"/>
    </row>
    <row r="192" spans="1:12" s="10" customFormat="1" x14ac:dyDescent="0.3">
      <c r="A192" s="3">
        <f t="shared" si="7"/>
        <v>2029</v>
      </c>
      <c r="B192" s="39">
        <v>2305921.3893150762</v>
      </c>
      <c r="C192" s="39">
        <v>648018.15705078375</v>
      </c>
      <c r="D192" s="39">
        <v>4123480.0225884477</v>
      </c>
      <c r="E192" s="39">
        <v>246446.28611752056</v>
      </c>
      <c r="F192" s="39">
        <v>342397.62854941777</v>
      </c>
      <c r="G192" s="39">
        <v>188151.81669220951</v>
      </c>
      <c r="H192" s="39">
        <v>298483.60797202366</v>
      </c>
      <c r="I192" s="39">
        <v>145679.98888692516</v>
      </c>
      <c r="J192" s="39">
        <v>436743.90404619597</v>
      </c>
      <c r="K192" s="38"/>
      <c r="L192" s="38"/>
    </row>
    <row r="193" spans="1:14" s="10" customFormat="1" x14ac:dyDescent="0.3">
      <c r="A193" s="3">
        <f t="shared" si="7"/>
        <v>2030</v>
      </c>
      <c r="B193" s="39">
        <v>1620000</v>
      </c>
      <c r="C193" s="39">
        <v>567418.65033957944</v>
      </c>
      <c r="D193" s="39">
        <v>2804681.0784889199</v>
      </c>
      <c r="E193" s="39">
        <v>206767.5841199939</v>
      </c>
      <c r="F193" s="39">
        <v>297613.52972945065</v>
      </c>
      <c r="G193" s="39">
        <v>165256.22625006776</v>
      </c>
      <c r="H193" s="39">
        <v>259629.79252667134</v>
      </c>
      <c r="I193" s="39">
        <v>123314.21703423686</v>
      </c>
      <c r="J193" s="39">
        <v>0</v>
      </c>
      <c r="K193" s="38"/>
      <c r="L193" s="38"/>
    </row>
    <row r="194" spans="1:14" s="10" customFormat="1" x14ac:dyDescent="0.3">
      <c r="A194" s="3">
        <f t="shared" si="7"/>
        <v>2031</v>
      </c>
      <c r="B194" s="39">
        <v>1458000</v>
      </c>
      <c r="C194" s="39">
        <v>516012.63153178297</v>
      </c>
      <c r="D194" s="39">
        <v>2840232.3855590662</v>
      </c>
      <c r="E194" s="39">
        <v>180396.21491279273</v>
      </c>
      <c r="F194" s="39">
        <v>266759.00167639786</v>
      </c>
      <c r="G194" s="39">
        <v>148235.36930278115</v>
      </c>
      <c r="H194" s="39">
        <v>235413.30733464006</v>
      </c>
      <c r="I194" s="39">
        <v>111183.47524160532</v>
      </c>
      <c r="J194" s="39">
        <v>0</v>
      </c>
      <c r="K194" s="38"/>
      <c r="L194" s="38"/>
    </row>
    <row r="195" spans="1:14" s="10" customFormat="1" x14ac:dyDescent="0.3">
      <c r="A195" s="3">
        <f t="shared" si="7"/>
        <v>2032</v>
      </c>
      <c r="B195" s="39">
        <v>1296000</v>
      </c>
      <c r="C195" s="39">
        <v>478245.51669765118</v>
      </c>
      <c r="D195" s="39">
        <v>2724005.731520649</v>
      </c>
      <c r="E195" s="39">
        <v>160075.27202056936</v>
      </c>
      <c r="F195" s="39">
        <v>230299.68718744846</v>
      </c>
      <c r="G195" s="39">
        <v>128332.461986483</v>
      </c>
      <c r="H195" s="39">
        <v>203351.26530937676</v>
      </c>
      <c r="I195" s="39">
        <v>95695.796798471143</v>
      </c>
      <c r="J195" s="39">
        <v>0</v>
      </c>
      <c r="K195" s="38"/>
      <c r="L195" s="38"/>
    </row>
    <row r="196" spans="1:14" s="10" customFormat="1" x14ac:dyDescent="0.3">
      <c r="A196" s="3">
        <f t="shared" si="7"/>
        <v>2033</v>
      </c>
      <c r="B196" s="39">
        <v>1134000.0000000002</v>
      </c>
      <c r="C196" s="39">
        <v>421935.40115132707</v>
      </c>
      <c r="D196" s="39">
        <v>2767323.7088623573</v>
      </c>
      <c r="E196" s="39">
        <v>140393.95562140798</v>
      </c>
      <c r="F196" s="39">
        <v>203726.92557985071</v>
      </c>
      <c r="G196" s="39">
        <v>110188.0433158556</v>
      </c>
      <c r="H196" s="39">
        <v>173857.19202214302</v>
      </c>
      <c r="I196" s="39">
        <v>83898.482309415835</v>
      </c>
      <c r="J196" s="39">
        <v>0</v>
      </c>
    </row>
    <row r="197" spans="1:14" s="10" customFormat="1" x14ac:dyDescent="0.3">
      <c r="A197" s="3">
        <f t="shared" si="7"/>
        <v>2034</v>
      </c>
      <c r="B197" s="39">
        <v>972000.00000000012</v>
      </c>
      <c r="C197" s="39">
        <v>375088.78893086669</v>
      </c>
      <c r="D197" s="39">
        <v>2677291.9536596257</v>
      </c>
      <c r="E197" s="39">
        <v>116452.92457494925</v>
      </c>
      <c r="F197" s="39">
        <v>168443.65885434361</v>
      </c>
      <c r="G197" s="39">
        <v>94036.742220277665</v>
      </c>
      <c r="H197" s="39">
        <v>146747.81259754303</v>
      </c>
      <c r="I197" s="39">
        <v>71230.072822019923</v>
      </c>
      <c r="J197" s="39">
        <v>0</v>
      </c>
    </row>
    <row r="198" spans="1:14" s="10" customFormat="1" x14ac:dyDescent="0.3">
      <c r="A198" s="3">
        <f t="shared" si="7"/>
        <v>2035</v>
      </c>
      <c r="B198" s="39">
        <v>810000.00000000012</v>
      </c>
      <c r="C198" s="39">
        <v>311825.57573590148</v>
      </c>
      <c r="D198" s="39">
        <v>2767644.3395462749</v>
      </c>
      <c r="E198" s="39">
        <v>98653.312503634341</v>
      </c>
      <c r="F198" s="39">
        <v>141544.60543400029</v>
      </c>
      <c r="G198" s="39">
        <v>77959.71704541576</v>
      </c>
      <c r="H198" s="39">
        <v>121677.56446723282</v>
      </c>
      <c r="I198" s="39">
        <v>58339.224813815432</v>
      </c>
      <c r="J198" s="39">
        <v>0</v>
      </c>
    </row>
    <row r="199" spans="1:14" s="10" customFormat="1" x14ac:dyDescent="0.3">
      <c r="A199" s="3">
        <f t="shared" si="7"/>
        <v>2036</v>
      </c>
      <c r="B199" s="39">
        <v>648000</v>
      </c>
      <c r="C199" s="39">
        <v>259475.9871433097</v>
      </c>
      <c r="D199" s="39">
        <v>2662347.7654309664</v>
      </c>
      <c r="E199" s="39">
        <v>73785.397897001938</v>
      </c>
      <c r="F199" s="39">
        <v>113188.60427827231</v>
      </c>
      <c r="G199" s="39">
        <v>62001.87935453713</v>
      </c>
      <c r="H199" s="39">
        <v>95616.375610708012</v>
      </c>
      <c r="I199" s="39">
        <v>43931.755716170868</v>
      </c>
      <c r="J199" s="39">
        <v>0</v>
      </c>
    </row>
    <row r="200" spans="1:14" s="10" customFormat="1" x14ac:dyDescent="0.3">
      <c r="A200" s="3">
        <f t="shared" si="7"/>
        <v>2037</v>
      </c>
      <c r="B200" s="39">
        <v>485999.99999999988</v>
      </c>
      <c r="C200" s="39">
        <v>197927.0961628035</v>
      </c>
      <c r="D200" s="39">
        <v>2660036.9110448454</v>
      </c>
      <c r="E200" s="39">
        <v>59191.180846519979</v>
      </c>
      <c r="F200" s="39">
        <v>81109.791614877904</v>
      </c>
      <c r="G200" s="39">
        <v>44452.77143089717</v>
      </c>
      <c r="H200" s="39">
        <v>69211.759967027858</v>
      </c>
      <c r="I200" s="39">
        <v>34107.399977873509</v>
      </c>
      <c r="J200" s="39">
        <v>0</v>
      </c>
    </row>
    <row r="201" spans="1:14" s="10" customFormat="1" x14ac:dyDescent="0.3">
      <c r="A201" s="3">
        <f t="shared" si="7"/>
        <v>2038</v>
      </c>
      <c r="B201" s="39">
        <v>324000</v>
      </c>
      <c r="C201" s="39">
        <v>137124.62173865765</v>
      </c>
      <c r="D201" s="39">
        <v>2558583.0749002807</v>
      </c>
      <c r="E201" s="39">
        <v>35546.679509216083</v>
      </c>
      <c r="F201" s="39">
        <v>53392.795297865989</v>
      </c>
      <c r="G201" s="39">
        <v>29882.849533880806</v>
      </c>
      <c r="H201" s="39">
        <v>46764.945004656794</v>
      </c>
      <c r="I201" s="39">
        <v>21288.108915722667</v>
      </c>
      <c r="J201" s="39">
        <v>0</v>
      </c>
    </row>
    <row r="202" spans="1:14" s="10" customFormat="1" x14ac:dyDescent="0.3">
      <c r="A202" s="3">
        <f t="shared" si="7"/>
        <v>2039</v>
      </c>
      <c r="B202" s="39">
        <v>162000.00000000003</v>
      </c>
      <c r="C202" s="39">
        <v>69145.986909895175</v>
      </c>
      <c r="D202" s="39">
        <v>2591049.6585890856</v>
      </c>
      <c r="E202" s="39">
        <v>17789.33564492091</v>
      </c>
      <c r="F202" s="39">
        <v>26621.27993207</v>
      </c>
      <c r="G202" s="39">
        <v>14745.177565123957</v>
      </c>
      <c r="H202" s="39">
        <v>23255.273333568464</v>
      </c>
      <c r="I202" s="39">
        <v>10442.946614421518</v>
      </c>
      <c r="J202" s="39">
        <v>0</v>
      </c>
    </row>
    <row r="203" spans="1:14" s="10" customFormat="1" x14ac:dyDescent="0.3">
      <c r="A203" s="3">
        <f t="shared" si="7"/>
        <v>2040</v>
      </c>
      <c r="B203" s="39">
        <v>0</v>
      </c>
      <c r="C203" s="39">
        <v>0</v>
      </c>
      <c r="D203" s="39">
        <v>2411226.3258117959</v>
      </c>
      <c r="E203" s="39">
        <v>0</v>
      </c>
      <c r="F203" s="39">
        <v>0</v>
      </c>
      <c r="G203" s="39">
        <v>0</v>
      </c>
      <c r="H203" s="39">
        <v>0</v>
      </c>
      <c r="I203" s="39">
        <v>0</v>
      </c>
      <c r="J203" s="39">
        <v>0</v>
      </c>
    </row>
    <row r="204" spans="1:14" s="10" customFormat="1" x14ac:dyDescent="0.3">
      <c r="A204" s="3">
        <f t="shared" si="7"/>
        <v>2041</v>
      </c>
      <c r="B204" s="39">
        <v>0</v>
      </c>
      <c r="C204" s="39">
        <v>0</v>
      </c>
      <c r="D204" s="39">
        <v>2374333.7423345963</v>
      </c>
      <c r="E204" s="39">
        <v>0</v>
      </c>
      <c r="F204" s="39">
        <v>0</v>
      </c>
      <c r="G204" s="39">
        <v>0</v>
      </c>
      <c r="H204" s="39">
        <v>0</v>
      </c>
      <c r="I204" s="39">
        <v>0</v>
      </c>
      <c r="J204" s="39">
        <v>0</v>
      </c>
    </row>
    <row r="205" spans="1:14" s="10" customFormat="1" x14ac:dyDescent="0.3">
      <c r="A205" s="3">
        <f t="shared" si="7"/>
        <v>2042</v>
      </c>
      <c r="B205" s="39">
        <v>0</v>
      </c>
      <c r="C205" s="39">
        <v>0</v>
      </c>
      <c r="D205" s="39">
        <v>2185187.0054567959</v>
      </c>
      <c r="E205" s="39">
        <v>0</v>
      </c>
      <c r="F205" s="39">
        <v>0</v>
      </c>
      <c r="G205" s="39">
        <v>0</v>
      </c>
      <c r="H205" s="39">
        <v>0</v>
      </c>
      <c r="I205" s="39">
        <v>0</v>
      </c>
      <c r="J205" s="39">
        <v>0</v>
      </c>
    </row>
    <row r="206" spans="1:14" s="10" customFormat="1" x14ac:dyDescent="0.3">
      <c r="A206" s="3">
        <f t="shared" si="7"/>
        <v>2043</v>
      </c>
      <c r="B206" s="39">
        <v>0</v>
      </c>
      <c r="C206" s="39">
        <v>0</v>
      </c>
      <c r="D206" s="39">
        <v>2222696.3092174032</v>
      </c>
      <c r="E206" s="39">
        <v>0</v>
      </c>
      <c r="F206" s="39">
        <v>0</v>
      </c>
      <c r="G206" s="39">
        <v>0</v>
      </c>
      <c r="H206" s="39">
        <v>0</v>
      </c>
      <c r="I206" s="39">
        <v>0</v>
      </c>
      <c r="J206" s="39">
        <v>0</v>
      </c>
    </row>
    <row r="208" spans="1:14" x14ac:dyDescent="0.3">
      <c r="A208" s="3">
        <f>A183+1</f>
        <v>8</v>
      </c>
      <c r="B208" s="9" t="str">
        <f ca="1">OFFSET(Portfolios!$B$7,A208,0)</f>
        <v>Portfolio8</v>
      </c>
      <c r="C208" s="9" t="str">
        <f ca="1">VLOOKUP(B208,Portfolios!$B$8:$C$47,2,FALSE)</f>
        <v>60 MWa EE</v>
      </c>
      <c r="E208" s="106" t="s">
        <v>180</v>
      </c>
      <c r="F208" s="106"/>
      <c r="G208" s="106"/>
      <c r="H208" s="106"/>
      <c r="I208" s="106"/>
      <c r="J208" s="106"/>
      <c r="K208" s="26"/>
      <c r="L208" s="26"/>
      <c r="M208" s="26"/>
      <c r="N208" s="26"/>
    </row>
    <row r="209" spans="1:14" x14ac:dyDescent="0.3">
      <c r="C209" s="28" t="s">
        <v>181</v>
      </c>
      <c r="D209" s="28" t="s">
        <v>182</v>
      </c>
      <c r="E209" s="26" t="s">
        <v>183</v>
      </c>
      <c r="F209" s="26" t="s">
        <v>184</v>
      </c>
      <c r="G209" s="26" t="s">
        <v>185</v>
      </c>
      <c r="H209" s="26" t="s">
        <v>186</v>
      </c>
      <c r="I209" s="26" t="s">
        <v>187</v>
      </c>
      <c r="J209" s="26" t="s">
        <v>188</v>
      </c>
      <c r="K209" s="26"/>
      <c r="L209" s="26"/>
      <c r="M209" s="26"/>
      <c r="N209" s="26"/>
    </row>
    <row r="210" spans="1:14" s="11" customFormat="1" x14ac:dyDescent="0.3">
      <c r="A210" s="3" t="s">
        <v>160</v>
      </c>
      <c r="B210" s="3" t="s">
        <v>189</v>
      </c>
      <c r="C210" s="3" t="s">
        <v>190</v>
      </c>
      <c r="D210" s="3" t="s">
        <v>191</v>
      </c>
      <c r="E210" s="42" t="s">
        <v>192</v>
      </c>
      <c r="F210" s="42" t="s">
        <v>193</v>
      </c>
      <c r="G210" s="42" t="s">
        <v>194</v>
      </c>
      <c r="H210" s="42" t="s">
        <v>195</v>
      </c>
      <c r="I210" s="42" t="s">
        <v>196</v>
      </c>
      <c r="J210" s="42" t="s">
        <v>197</v>
      </c>
      <c r="K210" s="42"/>
      <c r="L210" s="42"/>
      <c r="M210" s="42"/>
      <c r="N210" s="42"/>
    </row>
    <row r="211" spans="1:14" s="10" customFormat="1" x14ac:dyDescent="0.3">
      <c r="A211" s="3">
        <v>2023</v>
      </c>
      <c r="B211" s="39">
        <v>5887116.996684636</v>
      </c>
      <c r="C211" s="39">
        <v>2146155.2802338544</v>
      </c>
      <c r="D211" s="39">
        <v>2070453.6851031072</v>
      </c>
      <c r="E211" s="39">
        <v>249106.68405843258</v>
      </c>
      <c r="F211" s="39">
        <v>920247.72438260436</v>
      </c>
      <c r="G211" s="39">
        <v>506695.58228760585</v>
      </c>
      <c r="H211" s="39">
        <v>642262.73492045945</v>
      </c>
      <c r="I211" s="39">
        <v>130219.07016810354</v>
      </c>
      <c r="J211" s="39">
        <v>1292429.9206335763</v>
      </c>
      <c r="K211" s="38"/>
      <c r="L211" s="38"/>
      <c r="M211" s="38"/>
      <c r="N211" s="38"/>
    </row>
    <row r="212" spans="1:14" s="10" customFormat="1" x14ac:dyDescent="0.3">
      <c r="A212" s="3">
        <f>A211+1</f>
        <v>2024</v>
      </c>
      <c r="B212" s="39">
        <v>5308315.9774718601</v>
      </c>
      <c r="C212" s="39">
        <v>1653955.3806953044</v>
      </c>
      <c r="D212" s="39">
        <v>1861913.1836158037</v>
      </c>
      <c r="E212" s="39">
        <v>297253.47186568787</v>
      </c>
      <c r="F212" s="39">
        <v>877638.7874133446</v>
      </c>
      <c r="G212" s="39">
        <v>483590.50933788635</v>
      </c>
      <c r="H212" s="39">
        <v>637855.23739236873</v>
      </c>
      <c r="I212" s="39">
        <v>174437.56063955917</v>
      </c>
      <c r="J212" s="39">
        <v>1183585.0301277081</v>
      </c>
      <c r="K212" s="38"/>
      <c r="L212" s="38"/>
      <c r="M212" s="38"/>
      <c r="N212" s="38"/>
    </row>
    <row r="213" spans="1:14" s="10" customFormat="1" x14ac:dyDescent="0.3">
      <c r="A213" s="3">
        <f t="shared" ref="A213:A230" si="8">A212+1</f>
        <v>2025</v>
      </c>
      <c r="B213" s="39">
        <v>5049606.9465753846</v>
      </c>
      <c r="C213" s="39">
        <v>1611309.0686127339</v>
      </c>
      <c r="D213" s="39">
        <v>1857267.8659651023</v>
      </c>
      <c r="E213" s="39">
        <v>289640.34513295093</v>
      </c>
      <c r="F213" s="39">
        <v>825331.01825362071</v>
      </c>
      <c r="G213" s="39">
        <v>451818.70430268534</v>
      </c>
      <c r="H213" s="39">
        <v>558932.74509098358</v>
      </c>
      <c r="I213" s="39">
        <v>173231.08243647753</v>
      </c>
      <c r="J213" s="39">
        <v>1139343.9827459326</v>
      </c>
      <c r="K213" s="38"/>
      <c r="L213" s="38"/>
      <c r="M213" s="38"/>
      <c r="N213" s="38"/>
    </row>
    <row r="214" spans="1:14" s="10" customFormat="1" x14ac:dyDescent="0.3">
      <c r="A214" s="3">
        <f t="shared" si="8"/>
        <v>2026</v>
      </c>
      <c r="B214" s="39">
        <v>4363685.5572603075</v>
      </c>
      <c r="C214" s="39">
        <v>1357560.4630263641</v>
      </c>
      <c r="D214" s="39">
        <v>2381498.8688292205</v>
      </c>
      <c r="E214" s="39">
        <v>252077.27329044425</v>
      </c>
      <c r="F214" s="39">
        <v>703336.25578215835</v>
      </c>
      <c r="G214" s="39">
        <v>380505.56858233031</v>
      </c>
      <c r="H214" s="39">
        <v>507272.27164179273</v>
      </c>
      <c r="I214" s="39">
        <v>151981.90972496808</v>
      </c>
      <c r="J214" s="39">
        <v>1010951.8152122499</v>
      </c>
      <c r="K214" s="38"/>
      <c r="L214" s="38"/>
      <c r="M214" s="38"/>
      <c r="N214" s="38"/>
    </row>
    <row r="215" spans="1:14" s="10" customFormat="1" x14ac:dyDescent="0.3">
      <c r="A215" s="3">
        <f t="shared" si="8"/>
        <v>2027</v>
      </c>
      <c r="B215" s="39">
        <v>3677764.1679452304</v>
      </c>
      <c r="C215" s="39">
        <v>1088518.0817812281</v>
      </c>
      <c r="D215" s="39">
        <v>3027879.2425370403</v>
      </c>
      <c r="E215" s="39">
        <v>274795.77265177219</v>
      </c>
      <c r="F215" s="39">
        <v>568161.92185763014</v>
      </c>
      <c r="G215" s="39">
        <v>310247.73694417096</v>
      </c>
      <c r="H215" s="39">
        <v>471988.01379800821</v>
      </c>
      <c r="I215" s="39">
        <v>163412.10089303792</v>
      </c>
      <c r="J215" s="39">
        <v>800640.54001938261</v>
      </c>
      <c r="K215" s="38"/>
      <c r="L215" s="38"/>
      <c r="M215" s="38"/>
      <c r="N215" s="38"/>
    </row>
    <row r="216" spans="1:14" s="10" customFormat="1" x14ac:dyDescent="0.3">
      <c r="A216" s="3">
        <f t="shared" si="8"/>
        <v>2028</v>
      </c>
      <c r="B216" s="39">
        <v>2991842.7786301537</v>
      </c>
      <c r="C216" s="39">
        <v>838317.54834751168</v>
      </c>
      <c r="D216" s="39">
        <v>3723138.4805938271</v>
      </c>
      <c r="E216" s="39">
        <v>310986.62041476305</v>
      </c>
      <c r="F216" s="39">
        <v>441990.83974640176</v>
      </c>
      <c r="G216" s="39">
        <v>242422.54414229444</v>
      </c>
      <c r="H216" s="39">
        <v>389303.7802773955</v>
      </c>
      <c r="I216" s="39">
        <v>189934.56324876484</v>
      </c>
      <c r="J216" s="39">
        <v>578886.88245302229</v>
      </c>
      <c r="K216" s="38"/>
      <c r="L216" s="38"/>
      <c r="M216" s="38"/>
      <c r="N216" s="38"/>
    </row>
    <row r="217" spans="1:14" s="10" customFormat="1" x14ac:dyDescent="0.3">
      <c r="A217" s="3">
        <f t="shared" si="8"/>
        <v>2029</v>
      </c>
      <c r="B217" s="39">
        <v>2305921.3893150762</v>
      </c>
      <c r="C217" s="39">
        <v>648018.15705078375</v>
      </c>
      <c r="D217" s="39">
        <v>4123480.0225884477</v>
      </c>
      <c r="E217" s="39">
        <v>246446.28611752056</v>
      </c>
      <c r="F217" s="39">
        <v>342397.62854941777</v>
      </c>
      <c r="G217" s="39">
        <v>188151.81669220951</v>
      </c>
      <c r="H217" s="39">
        <v>298483.60797202366</v>
      </c>
      <c r="I217" s="39">
        <v>145679.98888692516</v>
      </c>
      <c r="J217" s="39">
        <v>436743.90404619597</v>
      </c>
      <c r="K217" s="38"/>
      <c r="L217" s="38"/>
      <c r="M217" s="38"/>
      <c r="N217" s="38"/>
    </row>
    <row r="218" spans="1:14" s="10" customFormat="1" x14ac:dyDescent="0.3">
      <c r="A218" s="3">
        <f t="shared" si="8"/>
        <v>2030</v>
      </c>
      <c r="B218" s="39">
        <v>1620000</v>
      </c>
      <c r="C218" s="39">
        <v>567418.65033957944</v>
      </c>
      <c r="D218" s="39">
        <v>2804681.0784889199</v>
      </c>
      <c r="E218" s="39">
        <v>206767.5841199939</v>
      </c>
      <c r="F218" s="39">
        <v>297613.52972945065</v>
      </c>
      <c r="G218" s="39">
        <v>165256.22625006776</v>
      </c>
      <c r="H218" s="39">
        <v>259629.79252667134</v>
      </c>
      <c r="I218" s="39">
        <v>123314.21703423686</v>
      </c>
      <c r="J218" s="39">
        <v>0</v>
      </c>
      <c r="K218" s="38"/>
      <c r="L218" s="38"/>
      <c r="M218" s="38"/>
      <c r="N218" s="38"/>
    </row>
    <row r="219" spans="1:14" s="10" customFormat="1" x14ac:dyDescent="0.3">
      <c r="A219" s="3">
        <f t="shared" si="8"/>
        <v>2031</v>
      </c>
      <c r="B219" s="39">
        <v>1458000</v>
      </c>
      <c r="C219" s="39">
        <v>516012.63153178297</v>
      </c>
      <c r="D219" s="39">
        <v>2840232.3855590662</v>
      </c>
      <c r="E219" s="39">
        <v>180396.21491279273</v>
      </c>
      <c r="F219" s="39">
        <v>266759.00167639786</v>
      </c>
      <c r="G219" s="39">
        <v>148235.36930278115</v>
      </c>
      <c r="H219" s="39">
        <v>235413.30733464006</v>
      </c>
      <c r="I219" s="39">
        <v>111183.47524160532</v>
      </c>
      <c r="J219" s="39">
        <v>0</v>
      </c>
      <c r="K219" s="38"/>
      <c r="L219" s="38"/>
      <c r="M219" s="38"/>
      <c r="N219" s="38"/>
    </row>
    <row r="220" spans="1:14" s="10" customFormat="1" x14ac:dyDescent="0.3">
      <c r="A220" s="3">
        <f t="shared" si="8"/>
        <v>2032</v>
      </c>
      <c r="B220" s="39">
        <v>1296000</v>
      </c>
      <c r="C220" s="39">
        <v>478245.51669765118</v>
      </c>
      <c r="D220" s="39">
        <v>2724005.731520649</v>
      </c>
      <c r="E220" s="39">
        <v>160075.27202056936</v>
      </c>
      <c r="F220" s="39">
        <v>230299.68718744846</v>
      </c>
      <c r="G220" s="39">
        <v>128332.461986483</v>
      </c>
      <c r="H220" s="39">
        <v>203351.26530937676</v>
      </c>
      <c r="I220" s="39">
        <v>95695.796798471143</v>
      </c>
      <c r="J220" s="39">
        <v>0</v>
      </c>
      <c r="K220" s="38"/>
      <c r="L220" s="38"/>
      <c r="M220" s="38"/>
      <c r="N220" s="38"/>
    </row>
    <row r="221" spans="1:14" s="10" customFormat="1" x14ac:dyDescent="0.3">
      <c r="A221" s="3">
        <f t="shared" si="8"/>
        <v>2033</v>
      </c>
      <c r="B221" s="39">
        <v>1134000.0000000002</v>
      </c>
      <c r="C221" s="39">
        <v>421935.40115132707</v>
      </c>
      <c r="D221" s="39">
        <v>2767323.7088623573</v>
      </c>
      <c r="E221" s="39">
        <v>140393.95562140798</v>
      </c>
      <c r="F221" s="39">
        <v>203726.92557985071</v>
      </c>
      <c r="G221" s="39">
        <v>110188.0433158556</v>
      </c>
      <c r="H221" s="39">
        <v>173857.19202214302</v>
      </c>
      <c r="I221" s="39">
        <v>83898.482309415835</v>
      </c>
      <c r="J221" s="39">
        <v>0</v>
      </c>
      <c r="K221" s="38"/>
      <c r="L221" s="38"/>
      <c r="M221" s="38"/>
      <c r="N221" s="38"/>
    </row>
    <row r="222" spans="1:14" s="10" customFormat="1" x14ac:dyDescent="0.3">
      <c r="A222" s="3">
        <f t="shared" si="8"/>
        <v>2034</v>
      </c>
      <c r="B222" s="39">
        <v>972000.00000000012</v>
      </c>
      <c r="C222" s="39">
        <v>375088.78893086669</v>
      </c>
      <c r="D222" s="39">
        <v>2677291.9536596257</v>
      </c>
      <c r="E222" s="39">
        <v>116452.92457494925</v>
      </c>
      <c r="F222" s="39">
        <v>168443.65885434361</v>
      </c>
      <c r="G222" s="39">
        <v>94036.742220277665</v>
      </c>
      <c r="H222" s="39">
        <v>146747.81259754303</v>
      </c>
      <c r="I222" s="39">
        <v>71230.072822019923</v>
      </c>
      <c r="J222" s="39">
        <v>0</v>
      </c>
      <c r="K222" s="38"/>
      <c r="L222" s="38"/>
      <c r="M222" s="38"/>
      <c r="N222" s="38"/>
    </row>
    <row r="223" spans="1:14" s="10" customFormat="1" x14ac:dyDescent="0.3">
      <c r="A223" s="3">
        <f t="shared" si="8"/>
        <v>2035</v>
      </c>
      <c r="B223" s="39">
        <v>810000.00000000012</v>
      </c>
      <c r="C223" s="39">
        <v>311825.57573590148</v>
      </c>
      <c r="D223" s="39">
        <v>2767644.3395462749</v>
      </c>
      <c r="E223" s="39">
        <v>98653.312503634341</v>
      </c>
      <c r="F223" s="39">
        <v>141544.60543400029</v>
      </c>
      <c r="G223" s="39">
        <v>77959.71704541576</v>
      </c>
      <c r="H223" s="39">
        <v>121677.56446723282</v>
      </c>
      <c r="I223" s="39">
        <v>58339.224813815432</v>
      </c>
      <c r="J223" s="39">
        <v>0</v>
      </c>
    </row>
    <row r="224" spans="1:14" s="10" customFormat="1" x14ac:dyDescent="0.3">
      <c r="A224" s="3">
        <f t="shared" si="8"/>
        <v>2036</v>
      </c>
      <c r="B224" s="39">
        <v>648000</v>
      </c>
      <c r="C224" s="39">
        <v>259475.9871433097</v>
      </c>
      <c r="D224" s="39">
        <v>2662347.7654309664</v>
      </c>
      <c r="E224" s="39">
        <v>73785.397897001938</v>
      </c>
      <c r="F224" s="39">
        <v>113188.60427827231</v>
      </c>
      <c r="G224" s="39">
        <v>62001.87935453713</v>
      </c>
      <c r="H224" s="39">
        <v>95616.375610708012</v>
      </c>
      <c r="I224" s="39">
        <v>43931.755716170868</v>
      </c>
      <c r="J224" s="39">
        <v>0</v>
      </c>
    </row>
    <row r="225" spans="1:11" s="10" customFormat="1" x14ac:dyDescent="0.3">
      <c r="A225" s="3">
        <f t="shared" si="8"/>
        <v>2037</v>
      </c>
      <c r="B225" s="39">
        <v>485999.99999999988</v>
      </c>
      <c r="C225" s="39">
        <v>197927.0961628035</v>
      </c>
      <c r="D225" s="39">
        <v>2660036.9110448454</v>
      </c>
      <c r="E225" s="39">
        <v>59191.180846519979</v>
      </c>
      <c r="F225" s="39">
        <v>81109.791614877904</v>
      </c>
      <c r="G225" s="39">
        <v>44452.77143089717</v>
      </c>
      <c r="H225" s="39">
        <v>69211.759967027858</v>
      </c>
      <c r="I225" s="39">
        <v>34107.399977873509</v>
      </c>
      <c r="J225" s="39">
        <v>0</v>
      </c>
    </row>
    <row r="226" spans="1:11" s="10" customFormat="1" x14ac:dyDescent="0.3">
      <c r="A226" s="3">
        <f t="shared" si="8"/>
        <v>2038</v>
      </c>
      <c r="B226" s="39">
        <v>324000</v>
      </c>
      <c r="C226" s="39">
        <v>137124.62173865765</v>
      </c>
      <c r="D226" s="39">
        <v>2558583.0749002807</v>
      </c>
      <c r="E226" s="39">
        <v>35546.679509216083</v>
      </c>
      <c r="F226" s="39">
        <v>53392.795297865989</v>
      </c>
      <c r="G226" s="39">
        <v>29882.849533880806</v>
      </c>
      <c r="H226" s="39">
        <v>46764.945004656794</v>
      </c>
      <c r="I226" s="39">
        <v>21288.108915722667</v>
      </c>
      <c r="J226" s="39">
        <v>0</v>
      </c>
    </row>
    <row r="227" spans="1:11" s="10" customFormat="1" x14ac:dyDescent="0.3">
      <c r="A227" s="3">
        <f t="shared" si="8"/>
        <v>2039</v>
      </c>
      <c r="B227" s="39">
        <v>162000.00000000003</v>
      </c>
      <c r="C227" s="39">
        <v>69145.986909895175</v>
      </c>
      <c r="D227" s="39">
        <v>2591049.6585890856</v>
      </c>
      <c r="E227" s="39">
        <v>17789.33564492091</v>
      </c>
      <c r="F227" s="39">
        <v>26621.27993207</v>
      </c>
      <c r="G227" s="39">
        <v>14745.177565123957</v>
      </c>
      <c r="H227" s="39">
        <v>23255.273333568464</v>
      </c>
      <c r="I227" s="39">
        <v>10442.946614421518</v>
      </c>
      <c r="J227" s="39">
        <v>0</v>
      </c>
    </row>
    <row r="228" spans="1:11" s="10" customFormat="1" x14ac:dyDescent="0.3">
      <c r="A228" s="3">
        <f t="shared" si="8"/>
        <v>2040</v>
      </c>
      <c r="B228" s="39">
        <v>0</v>
      </c>
      <c r="C228" s="39">
        <v>0</v>
      </c>
      <c r="D228" s="39">
        <v>2411226.3258117959</v>
      </c>
      <c r="E228" s="39">
        <v>0</v>
      </c>
      <c r="F228" s="39">
        <v>0</v>
      </c>
      <c r="G228" s="39">
        <v>0</v>
      </c>
      <c r="H228" s="39">
        <v>0</v>
      </c>
      <c r="I228" s="39">
        <v>0</v>
      </c>
      <c r="J228" s="39">
        <v>0</v>
      </c>
    </row>
    <row r="229" spans="1:11" s="10" customFormat="1" x14ac:dyDescent="0.3">
      <c r="A229" s="3">
        <f t="shared" si="8"/>
        <v>2041</v>
      </c>
      <c r="B229" s="39">
        <v>0</v>
      </c>
      <c r="C229" s="39">
        <v>0</v>
      </c>
      <c r="D229" s="39">
        <v>2374333.7423345963</v>
      </c>
      <c r="E229" s="39">
        <v>0</v>
      </c>
      <c r="F229" s="39">
        <v>0</v>
      </c>
      <c r="G229" s="39">
        <v>0</v>
      </c>
      <c r="H229" s="39">
        <v>0</v>
      </c>
      <c r="I229" s="39">
        <v>0</v>
      </c>
      <c r="J229" s="39">
        <v>0</v>
      </c>
    </row>
    <row r="230" spans="1:11" s="10" customFormat="1" x14ac:dyDescent="0.3">
      <c r="A230" s="3">
        <f t="shared" si="8"/>
        <v>2042</v>
      </c>
      <c r="B230" s="39">
        <v>0</v>
      </c>
      <c r="C230" s="39">
        <v>0</v>
      </c>
      <c r="D230" s="39">
        <v>2185187.0054567959</v>
      </c>
      <c r="E230" s="39">
        <v>0</v>
      </c>
      <c r="F230" s="39">
        <v>0</v>
      </c>
      <c r="G230" s="39">
        <v>0</v>
      </c>
      <c r="H230" s="39">
        <v>0</v>
      </c>
      <c r="I230" s="39">
        <v>0</v>
      </c>
      <c r="J230" s="39">
        <v>0</v>
      </c>
    </row>
    <row r="231" spans="1:11" s="10" customFormat="1" x14ac:dyDescent="0.3">
      <c r="A231" s="3">
        <v>2043</v>
      </c>
      <c r="B231" s="39">
        <v>0</v>
      </c>
      <c r="C231" s="39">
        <v>0</v>
      </c>
      <c r="D231" s="39">
        <v>2222696.3092174032</v>
      </c>
      <c r="E231" s="39">
        <v>0</v>
      </c>
      <c r="F231" s="39">
        <v>0</v>
      </c>
      <c r="G231" s="39">
        <v>0</v>
      </c>
      <c r="H231" s="39">
        <v>0</v>
      </c>
      <c r="I231" s="39">
        <v>0</v>
      </c>
      <c r="J231" s="39">
        <v>0</v>
      </c>
    </row>
    <row r="233" spans="1:11" x14ac:dyDescent="0.3">
      <c r="A233" s="3">
        <f>A208+1</f>
        <v>9</v>
      </c>
      <c r="B233" s="9" t="str">
        <f ca="1">OFFSET(Portfolios!$B$7,A233,0)</f>
        <v>Portfolio9</v>
      </c>
      <c r="C233" s="9" t="str">
        <f ca="1">VLOOKUP(B233,Portfolios!$B$8:$C$47,2,FALSE)</f>
        <v>Default CBREs</v>
      </c>
      <c r="E233" s="106" t="s">
        <v>180</v>
      </c>
      <c r="F233" s="106"/>
      <c r="G233" s="106"/>
      <c r="H233" s="106"/>
      <c r="I233" s="106"/>
      <c r="J233" s="106"/>
      <c r="K233" s="26"/>
    </row>
    <row r="234" spans="1:11" x14ac:dyDescent="0.3">
      <c r="C234" s="28" t="s">
        <v>181</v>
      </c>
      <c r="D234" s="28" t="s">
        <v>182</v>
      </c>
      <c r="E234" s="26" t="s">
        <v>183</v>
      </c>
      <c r="F234" s="26" t="s">
        <v>184</v>
      </c>
      <c r="G234" s="26" t="s">
        <v>185</v>
      </c>
      <c r="H234" s="26" t="s">
        <v>186</v>
      </c>
      <c r="I234" s="26" t="s">
        <v>187</v>
      </c>
      <c r="J234" s="26" t="s">
        <v>188</v>
      </c>
      <c r="K234" s="26"/>
    </row>
    <row r="235" spans="1:11" s="11" customFormat="1" x14ac:dyDescent="0.3">
      <c r="A235" s="3" t="s">
        <v>160</v>
      </c>
      <c r="B235" s="3" t="s">
        <v>189</v>
      </c>
      <c r="C235" s="3" t="s">
        <v>190</v>
      </c>
      <c r="D235" s="3" t="s">
        <v>191</v>
      </c>
      <c r="E235" s="42" t="s">
        <v>192</v>
      </c>
      <c r="F235" s="42" t="s">
        <v>193</v>
      </c>
      <c r="G235" s="42" t="s">
        <v>194</v>
      </c>
      <c r="H235" s="42" t="s">
        <v>195</v>
      </c>
      <c r="I235" s="42" t="s">
        <v>196</v>
      </c>
      <c r="J235" s="42" t="s">
        <v>197</v>
      </c>
      <c r="K235" s="42"/>
    </row>
    <row r="236" spans="1:11" s="10" customFormat="1" x14ac:dyDescent="0.3">
      <c r="A236" s="3">
        <v>2023</v>
      </c>
      <c r="B236" s="39">
        <v>5887116.996684636</v>
      </c>
      <c r="C236" s="39">
        <v>2146155.2802338544</v>
      </c>
      <c r="D236" s="39">
        <v>2070453.6851031072</v>
      </c>
      <c r="E236" s="39">
        <v>249106.68405843258</v>
      </c>
      <c r="F236" s="39">
        <v>920247.72438260436</v>
      </c>
      <c r="G236" s="39">
        <v>506695.58228760585</v>
      </c>
      <c r="H236" s="39">
        <v>642262.73492045945</v>
      </c>
      <c r="I236" s="39">
        <v>130219.07016810354</v>
      </c>
      <c r="J236" s="39">
        <v>1292429.9206335763</v>
      </c>
      <c r="K236" s="38"/>
    </row>
    <row r="237" spans="1:11" s="10" customFormat="1" x14ac:dyDescent="0.3">
      <c r="A237" s="3">
        <f>A236+1</f>
        <v>2024</v>
      </c>
      <c r="B237" s="39">
        <v>5308315.9774718601</v>
      </c>
      <c r="C237" s="39">
        <v>1653955.3806953044</v>
      </c>
      <c r="D237" s="39">
        <v>1861913.1836158037</v>
      </c>
      <c r="E237" s="39">
        <v>297253.47186568787</v>
      </c>
      <c r="F237" s="39">
        <v>877638.7874133446</v>
      </c>
      <c r="G237" s="39">
        <v>483590.50933788635</v>
      </c>
      <c r="H237" s="39">
        <v>637855.23739236873</v>
      </c>
      <c r="I237" s="39">
        <v>174437.56063955917</v>
      </c>
      <c r="J237" s="39">
        <v>1183585.0301277081</v>
      </c>
      <c r="K237" s="38"/>
    </row>
    <row r="238" spans="1:11" s="10" customFormat="1" x14ac:dyDescent="0.3">
      <c r="A238" s="3">
        <f t="shared" ref="A238:A256" si="9">A237+1</f>
        <v>2025</v>
      </c>
      <c r="B238" s="39">
        <v>5049606.9465753846</v>
      </c>
      <c r="C238" s="39">
        <v>1611309.0686127339</v>
      </c>
      <c r="D238" s="39">
        <v>1857267.8659651023</v>
      </c>
      <c r="E238" s="39">
        <v>289640.34513295093</v>
      </c>
      <c r="F238" s="39">
        <v>825331.01825362071</v>
      </c>
      <c r="G238" s="39">
        <v>451818.70430268534</v>
      </c>
      <c r="H238" s="39">
        <v>558932.74509098358</v>
      </c>
      <c r="I238" s="39">
        <v>173231.08243647753</v>
      </c>
      <c r="J238" s="39">
        <v>1139343.9827459326</v>
      </c>
      <c r="K238" s="38"/>
    </row>
    <row r="239" spans="1:11" s="10" customFormat="1" x14ac:dyDescent="0.3">
      <c r="A239" s="3">
        <f t="shared" si="9"/>
        <v>2026</v>
      </c>
      <c r="B239" s="39">
        <v>4363685.5572603075</v>
      </c>
      <c r="C239" s="39">
        <v>1357560.4630263641</v>
      </c>
      <c r="D239" s="39">
        <v>2381498.8688292205</v>
      </c>
      <c r="E239" s="39">
        <v>252077.27329044425</v>
      </c>
      <c r="F239" s="39">
        <v>703336.25578215835</v>
      </c>
      <c r="G239" s="39">
        <v>380505.56858233031</v>
      </c>
      <c r="H239" s="39">
        <v>507272.27164179273</v>
      </c>
      <c r="I239" s="39">
        <v>151981.90972496808</v>
      </c>
      <c r="J239" s="39">
        <v>1010951.8152122499</v>
      </c>
      <c r="K239" s="38"/>
    </row>
    <row r="240" spans="1:11" s="10" customFormat="1" x14ac:dyDescent="0.3">
      <c r="A240" s="3">
        <f t="shared" si="9"/>
        <v>2027</v>
      </c>
      <c r="B240" s="39">
        <v>3677764.1679452304</v>
      </c>
      <c r="C240" s="39">
        <v>1088518.0817812281</v>
      </c>
      <c r="D240" s="39">
        <v>3027879.2425370403</v>
      </c>
      <c r="E240" s="39">
        <v>274795.77265177219</v>
      </c>
      <c r="F240" s="39">
        <v>568161.92185763014</v>
      </c>
      <c r="G240" s="39">
        <v>310247.73694417096</v>
      </c>
      <c r="H240" s="39">
        <v>471988.01379800821</v>
      </c>
      <c r="I240" s="39">
        <v>163412.10089303792</v>
      </c>
      <c r="J240" s="39">
        <v>800640.54001938261</v>
      </c>
      <c r="K240" s="38"/>
    </row>
    <row r="241" spans="1:11" s="10" customFormat="1" x14ac:dyDescent="0.3">
      <c r="A241" s="3">
        <f t="shared" si="9"/>
        <v>2028</v>
      </c>
      <c r="B241" s="39">
        <v>2991842.7786301537</v>
      </c>
      <c r="C241" s="39">
        <v>838317.54834751168</v>
      </c>
      <c r="D241" s="39">
        <v>3723138.4805938271</v>
      </c>
      <c r="E241" s="39">
        <v>310986.62041476305</v>
      </c>
      <c r="F241" s="39">
        <v>441990.83974640176</v>
      </c>
      <c r="G241" s="39">
        <v>242422.54414229444</v>
      </c>
      <c r="H241" s="39">
        <v>389303.7802773955</v>
      </c>
      <c r="I241" s="39">
        <v>189934.56324876484</v>
      </c>
      <c r="J241" s="39">
        <v>578886.88245302229</v>
      </c>
      <c r="K241" s="38"/>
    </row>
    <row r="242" spans="1:11" s="10" customFormat="1" x14ac:dyDescent="0.3">
      <c r="A242" s="3">
        <f t="shared" si="9"/>
        <v>2029</v>
      </c>
      <c r="B242" s="39">
        <v>2305921.3893150762</v>
      </c>
      <c r="C242" s="39">
        <v>648018.15705078375</v>
      </c>
      <c r="D242" s="39">
        <v>4123480.0225884477</v>
      </c>
      <c r="E242" s="39">
        <v>246446.28611752056</v>
      </c>
      <c r="F242" s="39">
        <v>342397.62854941777</v>
      </c>
      <c r="G242" s="39">
        <v>188151.81669220951</v>
      </c>
      <c r="H242" s="39">
        <v>298483.60797202366</v>
      </c>
      <c r="I242" s="39">
        <v>145679.98888692516</v>
      </c>
      <c r="J242" s="39">
        <v>436743.90404619597</v>
      </c>
      <c r="K242" s="38"/>
    </row>
    <row r="243" spans="1:11" s="10" customFormat="1" x14ac:dyDescent="0.3">
      <c r="A243" s="3">
        <f t="shared" si="9"/>
        <v>2030</v>
      </c>
      <c r="B243" s="39">
        <v>1620000</v>
      </c>
      <c r="C243" s="39">
        <v>567418.65033957944</v>
      </c>
      <c r="D243" s="39">
        <v>2804681.0784889199</v>
      </c>
      <c r="E243" s="39">
        <v>206767.5841199939</v>
      </c>
      <c r="F243" s="39">
        <v>297613.52972945065</v>
      </c>
      <c r="G243" s="39">
        <v>165256.22625006776</v>
      </c>
      <c r="H243" s="39">
        <v>259629.79252667134</v>
      </c>
      <c r="I243" s="39">
        <v>123314.21703423686</v>
      </c>
      <c r="J243" s="39">
        <v>0</v>
      </c>
      <c r="K243" s="38"/>
    </row>
    <row r="244" spans="1:11" s="10" customFormat="1" x14ac:dyDescent="0.3">
      <c r="A244" s="3">
        <f t="shared" si="9"/>
        <v>2031</v>
      </c>
      <c r="B244" s="39">
        <v>1458000</v>
      </c>
      <c r="C244" s="39">
        <v>516012.63153178297</v>
      </c>
      <c r="D244" s="39">
        <v>2840232.3855590662</v>
      </c>
      <c r="E244" s="39">
        <v>180396.21491279273</v>
      </c>
      <c r="F244" s="39">
        <v>266759.00167639786</v>
      </c>
      <c r="G244" s="39">
        <v>148235.36930278115</v>
      </c>
      <c r="H244" s="39">
        <v>235413.30733464006</v>
      </c>
      <c r="I244" s="39">
        <v>111183.47524160532</v>
      </c>
      <c r="J244" s="39">
        <v>0</v>
      </c>
      <c r="K244" s="38"/>
    </row>
    <row r="245" spans="1:11" s="10" customFormat="1" x14ac:dyDescent="0.3">
      <c r="A245" s="3">
        <f t="shared" si="9"/>
        <v>2032</v>
      </c>
      <c r="B245" s="39">
        <v>1296000</v>
      </c>
      <c r="C245" s="39">
        <v>478245.51669765118</v>
      </c>
      <c r="D245" s="39">
        <v>2724005.731520649</v>
      </c>
      <c r="E245" s="39">
        <v>160075.27202056936</v>
      </c>
      <c r="F245" s="39">
        <v>230299.68718744846</v>
      </c>
      <c r="G245" s="39">
        <v>128332.461986483</v>
      </c>
      <c r="H245" s="39">
        <v>203351.26530937676</v>
      </c>
      <c r="I245" s="39">
        <v>95695.796798471143</v>
      </c>
      <c r="J245" s="39">
        <v>0</v>
      </c>
      <c r="K245" s="38"/>
    </row>
    <row r="246" spans="1:11" s="10" customFormat="1" x14ac:dyDescent="0.3">
      <c r="A246" s="3">
        <f t="shared" si="9"/>
        <v>2033</v>
      </c>
      <c r="B246" s="39">
        <v>1134000.0000000002</v>
      </c>
      <c r="C246" s="39">
        <v>421935.40115132707</v>
      </c>
      <c r="D246" s="39">
        <v>2767323.7088623573</v>
      </c>
      <c r="E246" s="39">
        <v>140393.95562140798</v>
      </c>
      <c r="F246" s="39">
        <v>203726.92557985071</v>
      </c>
      <c r="G246" s="39">
        <v>110188.0433158556</v>
      </c>
      <c r="H246" s="39">
        <v>173857.19202214302</v>
      </c>
      <c r="I246" s="39">
        <v>83898.482309415835</v>
      </c>
      <c r="J246" s="39">
        <v>0</v>
      </c>
      <c r="K246" s="38"/>
    </row>
    <row r="247" spans="1:11" s="10" customFormat="1" x14ac:dyDescent="0.3">
      <c r="A247" s="3">
        <f t="shared" si="9"/>
        <v>2034</v>
      </c>
      <c r="B247" s="39">
        <v>972000.00000000012</v>
      </c>
      <c r="C247" s="39">
        <v>375088.78893086669</v>
      </c>
      <c r="D247" s="39">
        <v>2677291.9536596257</v>
      </c>
      <c r="E247" s="39">
        <v>116452.92457494925</v>
      </c>
      <c r="F247" s="39">
        <v>168443.65885434361</v>
      </c>
      <c r="G247" s="39">
        <v>94036.742220277665</v>
      </c>
      <c r="H247" s="39">
        <v>146747.81259754303</v>
      </c>
      <c r="I247" s="39">
        <v>71230.072822019923</v>
      </c>
      <c r="J247" s="39">
        <v>0</v>
      </c>
      <c r="K247" s="38"/>
    </row>
    <row r="248" spans="1:11" s="10" customFormat="1" x14ac:dyDescent="0.3">
      <c r="A248" s="3">
        <f t="shared" si="9"/>
        <v>2035</v>
      </c>
      <c r="B248" s="39">
        <v>810000.00000000012</v>
      </c>
      <c r="C248" s="39">
        <v>311825.57573590148</v>
      </c>
      <c r="D248" s="39">
        <v>2767644.3395462749</v>
      </c>
      <c r="E248" s="39">
        <v>98653.312503634341</v>
      </c>
      <c r="F248" s="39">
        <v>141544.60543400029</v>
      </c>
      <c r="G248" s="39">
        <v>77959.71704541576</v>
      </c>
      <c r="H248" s="39">
        <v>121677.56446723282</v>
      </c>
      <c r="I248" s="39">
        <v>58339.224813815432</v>
      </c>
      <c r="J248" s="39">
        <v>0</v>
      </c>
    </row>
    <row r="249" spans="1:11" s="10" customFormat="1" x14ac:dyDescent="0.3">
      <c r="A249" s="3">
        <f t="shared" si="9"/>
        <v>2036</v>
      </c>
      <c r="B249" s="39">
        <v>648000</v>
      </c>
      <c r="C249" s="39">
        <v>259475.9871433097</v>
      </c>
      <c r="D249" s="39">
        <v>2662347.7654309664</v>
      </c>
      <c r="E249" s="39">
        <v>73785.397897001938</v>
      </c>
      <c r="F249" s="39">
        <v>113188.60427827231</v>
      </c>
      <c r="G249" s="39">
        <v>62001.87935453713</v>
      </c>
      <c r="H249" s="39">
        <v>95616.375610708012</v>
      </c>
      <c r="I249" s="39">
        <v>43931.755716170868</v>
      </c>
      <c r="J249" s="39">
        <v>0</v>
      </c>
    </row>
    <row r="250" spans="1:11" s="10" customFormat="1" x14ac:dyDescent="0.3">
      <c r="A250" s="3">
        <f t="shared" si="9"/>
        <v>2037</v>
      </c>
      <c r="B250" s="39">
        <v>485999.99999999988</v>
      </c>
      <c r="C250" s="39">
        <v>197927.0961628035</v>
      </c>
      <c r="D250" s="39">
        <v>2660036.9110448454</v>
      </c>
      <c r="E250" s="39">
        <v>59191.180846519979</v>
      </c>
      <c r="F250" s="39">
        <v>81109.791614877904</v>
      </c>
      <c r="G250" s="39">
        <v>44452.77143089717</v>
      </c>
      <c r="H250" s="39">
        <v>69211.759967027858</v>
      </c>
      <c r="I250" s="39">
        <v>34107.399977873509</v>
      </c>
      <c r="J250" s="39">
        <v>0</v>
      </c>
    </row>
    <row r="251" spans="1:11" s="10" customFormat="1" x14ac:dyDescent="0.3">
      <c r="A251" s="3">
        <f t="shared" si="9"/>
        <v>2038</v>
      </c>
      <c r="B251" s="39">
        <v>324000</v>
      </c>
      <c r="C251" s="39">
        <v>137124.62173865765</v>
      </c>
      <c r="D251" s="39">
        <v>2558583.0749002807</v>
      </c>
      <c r="E251" s="39">
        <v>35546.679509216083</v>
      </c>
      <c r="F251" s="39">
        <v>53392.795297865989</v>
      </c>
      <c r="G251" s="39">
        <v>29882.849533880806</v>
      </c>
      <c r="H251" s="39">
        <v>46764.945004656794</v>
      </c>
      <c r="I251" s="39">
        <v>21288.108915722667</v>
      </c>
      <c r="J251" s="39">
        <v>0</v>
      </c>
    </row>
    <row r="252" spans="1:11" s="10" customFormat="1" x14ac:dyDescent="0.3">
      <c r="A252" s="3">
        <f t="shared" si="9"/>
        <v>2039</v>
      </c>
      <c r="B252" s="39">
        <v>162000.00000000003</v>
      </c>
      <c r="C252" s="39">
        <v>69145.986909895175</v>
      </c>
      <c r="D252" s="39">
        <v>2591049.6585890856</v>
      </c>
      <c r="E252" s="39">
        <v>17789.33564492091</v>
      </c>
      <c r="F252" s="39">
        <v>26621.27993207</v>
      </c>
      <c r="G252" s="39">
        <v>14745.177565123957</v>
      </c>
      <c r="H252" s="39">
        <v>23255.273333568464</v>
      </c>
      <c r="I252" s="39">
        <v>10442.946614421518</v>
      </c>
      <c r="J252" s="39">
        <v>0</v>
      </c>
    </row>
    <row r="253" spans="1:11" s="10" customFormat="1" x14ac:dyDescent="0.3">
      <c r="A253" s="3">
        <f t="shared" si="9"/>
        <v>2040</v>
      </c>
      <c r="B253" s="39">
        <v>0</v>
      </c>
      <c r="C253" s="39">
        <v>0</v>
      </c>
      <c r="D253" s="39">
        <v>2411226.3258117959</v>
      </c>
      <c r="E253" s="39">
        <v>0</v>
      </c>
      <c r="F253" s="39">
        <v>0</v>
      </c>
      <c r="G253" s="39">
        <v>0</v>
      </c>
      <c r="H253" s="39">
        <v>0</v>
      </c>
      <c r="I253" s="39">
        <v>0</v>
      </c>
      <c r="J253" s="39">
        <v>0</v>
      </c>
    </row>
    <row r="254" spans="1:11" s="10" customFormat="1" x14ac:dyDescent="0.3">
      <c r="A254" s="3">
        <f t="shared" si="9"/>
        <v>2041</v>
      </c>
      <c r="B254" s="39">
        <v>0</v>
      </c>
      <c r="C254" s="39">
        <v>0</v>
      </c>
      <c r="D254" s="39">
        <v>2374333.7423345963</v>
      </c>
      <c r="E254" s="39">
        <v>0</v>
      </c>
      <c r="F254" s="39">
        <v>0</v>
      </c>
      <c r="G254" s="39">
        <v>0</v>
      </c>
      <c r="H254" s="39">
        <v>0</v>
      </c>
      <c r="I254" s="39">
        <v>0</v>
      </c>
      <c r="J254" s="39">
        <v>0</v>
      </c>
    </row>
    <row r="255" spans="1:11" s="10" customFormat="1" x14ac:dyDescent="0.3">
      <c r="A255" s="3">
        <f t="shared" si="9"/>
        <v>2042</v>
      </c>
      <c r="B255" s="39">
        <v>0</v>
      </c>
      <c r="C255" s="39">
        <v>0</v>
      </c>
      <c r="D255" s="39">
        <v>2185187.0054567959</v>
      </c>
      <c r="E255" s="39">
        <v>0</v>
      </c>
      <c r="F255" s="39">
        <v>0</v>
      </c>
      <c r="G255" s="39">
        <v>0</v>
      </c>
      <c r="H255" s="39">
        <v>0</v>
      </c>
      <c r="I255" s="39">
        <v>0</v>
      </c>
      <c r="J255" s="39">
        <v>0</v>
      </c>
    </row>
    <row r="256" spans="1:11" s="10" customFormat="1" x14ac:dyDescent="0.3">
      <c r="A256" s="3">
        <f t="shared" si="9"/>
        <v>2043</v>
      </c>
      <c r="B256" s="39">
        <v>0</v>
      </c>
      <c r="C256" s="39">
        <v>0</v>
      </c>
      <c r="D256" s="39">
        <v>2222696.3092174032</v>
      </c>
      <c r="E256" s="39">
        <v>0</v>
      </c>
      <c r="F256" s="39">
        <v>0</v>
      </c>
      <c r="G256" s="39">
        <v>0</v>
      </c>
      <c r="H256" s="39">
        <v>0</v>
      </c>
      <c r="I256" s="39">
        <v>0</v>
      </c>
      <c r="J256" s="39">
        <v>0</v>
      </c>
    </row>
    <row r="258" spans="1:12" x14ac:dyDescent="0.3">
      <c r="A258" s="3">
        <f>A233+1</f>
        <v>10</v>
      </c>
      <c r="B258" s="9" t="str">
        <f ca="1">OFFSET(Portfolios!$B$7,A258,0)</f>
        <v>Portfolio10</v>
      </c>
      <c r="C258" s="9" t="str">
        <f ca="1">VLOOKUP(B258,Portfolios!$B$8:$C$47,2,FALSE)</f>
        <v>CBRE - 75%</v>
      </c>
      <c r="E258" s="106" t="s">
        <v>180</v>
      </c>
      <c r="F258" s="106"/>
      <c r="G258" s="106"/>
      <c r="H258" s="106"/>
      <c r="I258" s="106"/>
      <c r="J258" s="106"/>
      <c r="K258" s="26"/>
      <c r="L258" s="26"/>
    </row>
    <row r="259" spans="1:12" x14ac:dyDescent="0.3">
      <c r="C259" s="28" t="s">
        <v>181</v>
      </c>
      <c r="D259" s="28" t="s">
        <v>182</v>
      </c>
      <c r="E259" s="26" t="s">
        <v>183</v>
      </c>
      <c r="F259" s="26" t="s">
        <v>184</v>
      </c>
      <c r="G259" s="26" t="s">
        <v>185</v>
      </c>
      <c r="H259" s="26" t="s">
        <v>186</v>
      </c>
      <c r="I259" s="26" t="s">
        <v>187</v>
      </c>
      <c r="J259" s="26" t="s">
        <v>188</v>
      </c>
      <c r="K259" s="26"/>
      <c r="L259" s="26"/>
    </row>
    <row r="260" spans="1:12" s="11" customFormat="1" x14ac:dyDescent="0.3">
      <c r="A260" s="3" t="s">
        <v>160</v>
      </c>
      <c r="B260" s="3" t="s">
        <v>189</v>
      </c>
      <c r="C260" s="3" t="s">
        <v>190</v>
      </c>
      <c r="D260" s="3" t="s">
        <v>191</v>
      </c>
      <c r="E260" s="42" t="s">
        <v>192</v>
      </c>
      <c r="F260" s="42" t="s">
        <v>193</v>
      </c>
      <c r="G260" s="42" t="s">
        <v>194</v>
      </c>
      <c r="H260" s="42" t="s">
        <v>195</v>
      </c>
      <c r="I260" s="42" t="s">
        <v>196</v>
      </c>
      <c r="J260" s="42" t="s">
        <v>197</v>
      </c>
      <c r="K260" s="42"/>
      <c r="L260" s="42"/>
    </row>
    <row r="261" spans="1:12" s="10" customFormat="1" x14ac:dyDescent="0.3">
      <c r="A261" s="3">
        <v>2023</v>
      </c>
      <c r="B261" s="39">
        <v>5887116.996684636</v>
      </c>
      <c r="C261" s="39">
        <v>2146155.2802338544</v>
      </c>
      <c r="D261" s="39">
        <v>2070453.6851031072</v>
      </c>
      <c r="E261" s="39">
        <v>249106.68405843258</v>
      </c>
      <c r="F261" s="39">
        <v>920247.72438260436</v>
      </c>
      <c r="G261" s="39">
        <v>506695.58228760585</v>
      </c>
      <c r="H261" s="39">
        <v>642262.73492045945</v>
      </c>
      <c r="I261" s="39">
        <v>130219.07016810354</v>
      </c>
      <c r="J261" s="39">
        <v>1292429.9206335763</v>
      </c>
      <c r="K261" s="38"/>
      <c r="L261" s="38"/>
    </row>
    <row r="262" spans="1:12" s="10" customFormat="1" x14ac:dyDescent="0.3">
      <c r="A262" s="3">
        <f>A261+1</f>
        <v>2024</v>
      </c>
      <c r="B262" s="39">
        <v>5308315.9774718601</v>
      </c>
      <c r="C262" s="39">
        <v>1653955.3806953044</v>
      </c>
      <c r="D262" s="39">
        <v>1861913.1836158037</v>
      </c>
      <c r="E262" s="39">
        <v>297253.47186568787</v>
      </c>
      <c r="F262" s="39">
        <v>877638.7874133446</v>
      </c>
      <c r="G262" s="39">
        <v>483590.50933788635</v>
      </c>
      <c r="H262" s="39">
        <v>637855.23739236873</v>
      </c>
      <c r="I262" s="39">
        <v>174437.56063955917</v>
      </c>
      <c r="J262" s="39">
        <v>1183585.0301277081</v>
      </c>
      <c r="K262" s="38"/>
      <c r="L262" s="38"/>
    </row>
    <row r="263" spans="1:12" s="10" customFormat="1" x14ac:dyDescent="0.3">
      <c r="A263" s="3">
        <f t="shared" ref="A263:A281" si="10">A262+1</f>
        <v>2025</v>
      </c>
      <c r="B263" s="39">
        <v>5049606.9465753846</v>
      </c>
      <c r="C263" s="39">
        <v>1611309.0686127339</v>
      </c>
      <c r="D263" s="39">
        <v>1857267.8659651023</v>
      </c>
      <c r="E263" s="39">
        <v>289640.34513295093</v>
      </c>
      <c r="F263" s="39">
        <v>825331.01825362071</v>
      </c>
      <c r="G263" s="39">
        <v>451818.70430268534</v>
      </c>
      <c r="H263" s="39">
        <v>558932.74509098358</v>
      </c>
      <c r="I263" s="39">
        <v>173231.08243647753</v>
      </c>
      <c r="J263" s="39">
        <v>1139343.9827459326</v>
      </c>
      <c r="K263" s="38"/>
      <c r="L263" s="38"/>
    </row>
    <row r="264" spans="1:12" s="10" customFormat="1" x14ac:dyDescent="0.3">
      <c r="A264" s="3">
        <f t="shared" si="10"/>
        <v>2026</v>
      </c>
      <c r="B264" s="39">
        <v>4363685.5572603075</v>
      </c>
      <c r="C264" s="39">
        <v>1357560.4630263641</v>
      </c>
      <c r="D264" s="39">
        <v>2381498.8688292205</v>
      </c>
      <c r="E264" s="39">
        <v>252077.27329044425</v>
      </c>
      <c r="F264" s="39">
        <v>703336.25578215835</v>
      </c>
      <c r="G264" s="39">
        <v>380505.56858233031</v>
      </c>
      <c r="H264" s="39">
        <v>507272.27164179273</v>
      </c>
      <c r="I264" s="39">
        <v>151981.90972496808</v>
      </c>
      <c r="J264" s="39">
        <v>1010951.8152122499</v>
      </c>
      <c r="K264" s="38"/>
      <c r="L264" s="38"/>
    </row>
    <row r="265" spans="1:12" s="10" customFormat="1" x14ac:dyDescent="0.3">
      <c r="A265" s="3">
        <f t="shared" si="10"/>
        <v>2027</v>
      </c>
      <c r="B265" s="39">
        <v>3677764.1679452304</v>
      </c>
      <c r="C265" s="39">
        <v>1088518.0817812281</v>
      </c>
      <c r="D265" s="39">
        <v>3027879.2425370403</v>
      </c>
      <c r="E265" s="39">
        <v>274795.77265177219</v>
      </c>
      <c r="F265" s="39">
        <v>568161.92185763014</v>
      </c>
      <c r="G265" s="39">
        <v>310247.73694417096</v>
      </c>
      <c r="H265" s="39">
        <v>471988.01379800821</v>
      </c>
      <c r="I265" s="39">
        <v>163412.10089303792</v>
      </c>
      <c r="J265" s="39">
        <v>800640.54001938261</v>
      </c>
      <c r="K265" s="38"/>
      <c r="L265" s="38"/>
    </row>
    <row r="266" spans="1:12" s="10" customFormat="1" x14ac:dyDescent="0.3">
      <c r="A266" s="3">
        <f t="shared" si="10"/>
        <v>2028</v>
      </c>
      <c r="B266" s="39">
        <v>2991842.7786301537</v>
      </c>
      <c r="C266" s="39">
        <v>838317.54834751168</v>
      </c>
      <c r="D266" s="39">
        <v>3723138.4805938271</v>
      </c>
      <c r="E266" s="39">
        <v>310986.62041476305</v>
      </c>
      <c r="F266" s="39">
        <v>441990.83974640176</v>
      </c>
      <c r="G266" s="39">
        <v>242422.54414229444</v>
      </c>
      <c r="H266" s="39">
        <v>389303.7802773955</v>
      </c>
      <c r="I266" s="39">
        <v>189934.56324876484</v>
      </c>
      <c r="J266" s="39">
        <v>578886.88245302229</v>
      </c>
      <c r="K266" s="38"/>
      <c r="L266" s="38"/>
    </row>
    <row r="267" spans="1:12" s="10" customFormat="1" x14ac:dyDescent="0.3">
      <c r="A267" s="3">
        <f t="shared" si="10"/>
        <v>2029</v>
      </c>
      <c r="B267" s="39">
        <v>2305921.3893150762</v>
      </c>
      <c r="C267" s="39">
        <v>648018.15705078375</v>
      </c>
      <c r="D267" s="39">
        <v>4123480.0225884477</v>
      </c>
      <c r="E267" s="39">
        <v>246446.28611752056</v>
      </c>
      <c r="F267" s="39">
        <v>342397.62854941777</v>
      </c>
      <c r="G267" s="39">
        <v>188151.81669220951</v>
      </c>
      <c r="H267" s="39">
        <v>298483.60797202366</v>
      </c>
      <c r="I267" s="39">
        <v>145679.98888692516</v>
      </c>
      <c r="J267" s="39">
        <v>436743.90404619597</v>
      </c>
      <c r="K267" s="38"/>
      <c r="L267" s="38"/>
    </row>
    <row r="268" spans="1:12" s="10" customFormat="1" x14ac:dyDescent="0.3">
      <c r="A268" s="3">
        <f t="shared" si="10"/>
        <v>2030</v>
      </c>
      <c r="B268" s="39">
        <v>1620000</v>
      </c>
      <c r="C268" s="39">
        <v>567418.65033957944</v>
      </c>
      <c r="D268" s="39">
        <v>2804681.0784889199</v>
      </c>
      <c r="E268" s="39">
        <v>206767.5841199939</v>
      </c>
      <c r="F268" s="39">
        <v>297613.52972945065</v>
      </c>
      <c r="G268" s="39">
        <v>165256.22625006776</v>
      </c>
      <c r="H268" s="39">
        <v>259629.79252667134</v>
      </c>
      <c r="I268" s="39">
        <v>123314.21703423686</v>
      </c>
      <c r="J268" s="39">
        <v>0</v>
      </c>
      <c r="K268" s="38"/>
      <c r="L268" s="38"/>
    </row>
    <row r="269" spans="1:12" s="10" customFormat="1" x14ac:dyDescent="0.3">
      <c r="A269" s="3">
        <f t="shared" si="10"/>
        <v>2031</v>
      </c>
      <c r="B269" s="39">
        <v>1458000</v>
      </c>
      <c r="C269" s="39">
        <v>516012.63153178297</v>
      </c>
      <c r="D269" s="39">
        <v>2840232.3855590662</v>
      </c>
      <c r="E269" s="39">
        <v>180396.21491279273</v>
      </c>
      <c r="F269" s="39">
        <v>266759.00167639786</v>
      </c>
      <c r="G269" s="39">
        <v>148235.36930278115</v>
      </c>
      <c r="H269" s="39">
        <v>235413.30733464006</v>
      </c>
      <c r="I269" s="39">
        <v>111183.47524160532</v>
      </c>
      <c r="J269" s="39">
        <v>0</v>
      </c>
      <c r="K269" s="38"/>
      <c r="L269" s="38"/>
    </row>
    <row r="270" spans="1:12" s="10" customFormat="1" x14ac:dyDescent="0.3">
      <c r="A270" s="3">
        <f t="shared" si="10"/>
        <v>2032</v>
      </c>
      <c r="B270" s="39">
        <v>1296000</v>
      </c>
      <c r="C270" s="39">
        <v>478245.51669765118</v>
      </c>
      <c r="D270" s="39">
        <v>2724005.731520649</v>
      </c>
      <c r="E270" s="39">
        <v>160075.27202056936</v>
      </c>
      <c r="F270" s="39">
        <v>230299.68718744846</v>
      </c>
      <c r="G270" s="39">
        <v>128332.461986483</v>
      </c>
      <c r="H270" s="39">
        <v>203351.26530937676</v>
      </c>
      <c r="I270" s="39">
        <v>95695.796798471143</v>
      </c>
      <c r="J270" s="39">
        <v>0</v>
      </c>
      <c r="K270" s="38"/>
      <c r="L270" s="38"/>
    </row>
    <row r="271" spans="1:12" s="10" customFormat="1" x14ac:dyDescent="0.3">
      <c r="A271" s="3">
        <f t="shared" si="10"/>
        <v>2033</v>
      </c>
      <c r="B271" s="39">
        <v>1134000.0000000002</v>
      </c>
      <c r="C271" s="39">
        <v>421935.40115132707</v>
      </c>
      <c r="D271" s="39">
        <v>2767323.7088623573</v>
      </c>
      <c r="E271" s="39">
        <v>140393.95562140798</v>
      </c>
      <c r="F271" s="39">
        <v>203726.92557985071</v>
      </c>
      <c r="G271" s="39">
        <v>110188.0433158556</v>
      </c>
      <c r="H271" s="39">
        <v>173857.19202214302</v>
      </c>
      <c r="I271" s="39">
        <v>83898.482309415835</v>
      </c>
      <c r="J271" s="39">
        <v>0</v>
      </c>
      <c r="K271" s="38"/>
      <c r="L271" s="38"/>
    </row>
    <row r="272" spans="1:12" s="10" customFormat="1" x14ac:dyDescent="0.3">
      <c r="A272" s="3">
        <f t="shared" si="10"/>
        <v>2034</v>
      </c>
      <c r="B272" s="39">
        <v>972000.00000000012</v>
      </c>
      <c r="C272" s="39">
        <v>375088.78893086669</v>
      </c>
      <c r="D272" s="39">
        <v>2677291.9536596257</v>
      </c>
      <c r="E272" s="39">
        <v>116452.92457494925</v>
      </c>
      <c r="F272" s="39">
        <v>168443.65885434361</v>
      </c>
      <c r="G272" s="39">
        <v>94036.742220277665</v>
      </c>
      <c r="H272" s="39">
        <v>146747.81259754303</v>
      </c>
      <c r="I272" s="39">
        <v>71230.072822019923</v>
      </c>
      <c r="J272" s="39">
        <v>0</v>
      </c>
      <c r="K272" s="38"/>
      <c r="L272" s="38"/>
    </row>
    <row r="273" spans="1:12" s="10" customFormat="1" x14ac:dyDescent="0.3">
      <c r="A273" s="3">
        <f t="shared" si="10"/>
        <v>2035</v>
      </c>
      <c r="B273" s="39">
        <v>810000.00000000012</v>
      </c>
      <c r="C273" s="39">
        <v>311825.57573590148</v>
      </c>
      <c r="D273" s="39">
        <v>2767644.3395462749</v>
      </c>
      <c r="E273" s="39">
        <v>98653.312503634341</v>
      </c>
      <c r="F273" s="39">
        <v>141544.60543400029</v>
      </c>
      <c r="G273" s="39">
        <v>77959.71704541576</v>
      </c>
      <c r="H273" s="39">
        <v>121677.56446723282</v>
      </c>
      <c r="I273" s="39">
        <v>58339.224813815432</v>
      </c>
      <c r="J273" s="39">
        <v>0</v>
      </c>
      <c r="K273" s="38"/>
      <c r="L273" s="38"/>
    </row>
    <row r="274" spans="1:12" s="10" customFormat="1" x14ac:dyDescent="0.3">
      <c r="A274" s="3">
        <f t="shared" si="10"/>
        <v>2036</v>
      </c>
      <c r="B274" s="39">
        <v>648000</v>
      </c>
      <c r="C274" s="39">
        <v>259475.9871433097</v>
      </c>
      <c r="D274" s="39">
        <v>2662347.7654309664</v>
      </c>
      <c r="E274" s="39">
        <v>73785.397897001938</v>
      </c>
      <c r="F274" s="39">
        <v>113188.60427827231</v>
      </c>
      <c r="G274" s="39">
        <v>62001.87935453713</v>
      </c>
      <c r="H274" s="39">
        <v>95616.375610708012</v>
      </c>
      <c r="I274" s="39">
        <v>43931.755716170868</v>
      </c>
      <c r="J274" s="39">
        <v>0</v>
      </c>
      <c r="K274" s="38"/>
      <c r="L274" s="38"/>
    </row>
    <row r="275" spans="1:12" s="10" customFormat="1" x14ac:dyDescent="0.3">
      <c r="A275" s="3">
        <f t="shared" si="10"/>
        <v>2037</v>
      </c>
      <c r="B275" s="39">
        <v>485999.99999999988</v>
      </c>
      <c r="C275" s="39">
        <v>197927.0961628035</v>
      </c>
      <c r="D275" s="39">
        <v>2660036.9110448454</v>
      </c>
      <c r="E275" s="39">
        <v>59191.180846519979</v>
      </c>
      <c r="F275" s="39">
        <v>81109.791614877904</v>
      </c>
      <c r="G275" s="39">
        <v>44452.77143089717</v>
      </c>
      <c r="H275" s="39">
        <v>69211.759967027858</v>
      </c>
      <c r="I275" s="39">
        <v>34107.399977873509</v>
      </c>
      <c r="J275" s="39">
        <v>0</v>
      </c>
      <c r="K275" s="38"/>
      <c r="L275" s="38"/>
    </row>
    <row r="276" spans="1:12" s="10" customFormat="1" x14ac:dyDescent="0.3">
      <c r="A276" s="3">
        <f t="shared" si="10"/>
        <v>2038</v>
      </c>
      <c r="B276" s="39">
        <v>324000</v>
      </c>
      <c r="C276" s="39">
        <v>137124.62173865765</v>
      </c>
      <c r="D276" s="39">
        <v>2558583.0749002807</v>
      </c>
      <c r="E276" s="39">
        <v>35546.679509216083</v>
      </c>
      <c r="F276" s="39">
        <v>53392.795297865989</v>
      </c>
      <c r="G276" s="39">
        <v>29882.849533880806</v>
      </c>
      <c r="H276" s="39">
        <v>46764.945004656794</v>
      </c>
      <c r="I276" s="39">
        <v>21288.108915722667</v>
      </c>
      <c r="J276" s="39">
        <v>0</v>
      </c>
      <c r="K276" s="38"/>
      <c r="L276" s="38"/>
    </row>
    <row r="277" spans="1:12" s="10" customFormat="1" x14ac:dyDescent="0.3">
      <c r="A277" s="3">
        <f t="shared" si="10"/>
        <v>2039</v>
      </c>
      <c r="B277" s="39">
        <v>162000.00000000003</v>
      </c>
      <c r="C277" s="39">
        <v>69145.986909895175</v>
      </c>
      <c r="D277" s="39">
        <v>2591049.6585890856</v>
      </c>
      <c r="E277" s="39">
        <v>17789.33564492091</v>
      </c>
      <c r="F277" s="39">
        <v>26621.27993207</v>
      </c>
      <c r="G277" s="39">
        <v>14745.177565123957</v>
      </c>
      <c r="H277" s="39">
        <v>23255.273333568464</v>
      </c>
      <c r="I277" s="39">
        <v>10442.946614421518</v>
      </c>
      <c r="J277" s="39">
        <v>0</v>
      </c>
      <c r="K277" s="38"/>
      <c r="L277" s="38"/>
    </row>
    <row r="278" spans="1:12" s="10" customFormat="1" x14ac:dyDescent="0.3">
      <c r="A278" s="3">
        <f t="shared" si="10"/>
        <v>2040</v>
      </c>
      <c r="B278" s="39">
        <v>0</v>
      </c>
      <c r="C278" s="39">
        <v>0</v>
      </c>
      <c r="D278" s="39">
        <v>2411226.3258117959</v>
      </c>
      <c r="E278" s="39">
        <v>0</v>
      </c>
      <c r="F278" s="39">
        <v>0</v>
      </c>
      <c r="G278" s="39">
        <v>0</v>
      </c>
      <c r="H278" s="39">
        <v>0</v>
      </c>
      <c r="I278" s="39">
        <v>0</v>
      </c>
      <c r="J278" s="39">
        <v>0</v>
      </c>
      <c r="K278" s="38"/>
      <c r="L278" s="38"/>
    </row>
    <row r="279" spans="1:12" s="10" customFormat="1" x14ac:dyDescent="0.3">
      <c r="A279" s="3">
        <f t="shared" si="10"/>
        <v>2041</v>
      </c>
      <c r="B279" s="39">
        <v>0</v>
      </c>
      <c r="C279" s="39">
        <v>0</v>
      </c>
      <c r="D279" s="39">
        <v>2374333.7423345963</v>
      </c>
      <c r="E279" s="39">
        <v>0</v>
      </c>
      <c r="F279" s="39">
        <v>0</v>
      </c>
      <c r="G279" s="39">
        <v>0</v>
      </c>
      <c r="H279" s="39">
        <v>0</v>
      </c>
      <c r="I279" s="39">
        <v>0</v>
      </c>
      <c r="J279" s="39">
        <v>0</v>
      </c>
      <c r="K279" s="38"/>
      <c r="L279" s="38"/>
    </row>
    <row r="280" spans="1:12" s="10" customFormat="1" x14ac:dyDescent="0.3">
      <c r="A280" s="3">
        <f t="shared" si="10"/>
        <v>2042</v>
      </c>
      <c r="B280" s="39">
        <v>0</v>
      </c>
      <c r="C280" s="39">
        <v>0</v>
      </c>
      <c r="D280" s="39">
        <v>2185187.0054567959</v>
      </c>
      <c r="E280" s="39">
        <v>0</v>
      </c>
      <c r="F280" s="39">
        <v>0</v>
      </c>
      <c r="G280" s="39">
        <v>0</v>
      </c>
      <c r="H280" s="39">
        <v>0</v>
      </c>
      <c r="I280" s="39">
        <v>0</v>
      </c>
      <c r="J280" s="39">
        <v>0</v>
      </c>
      <c r="K280" s="38"/>
      <c r="L280" s="38"/>
    </row>
    <row r="281" spans="1:12" s="10" customFormat="1" x14ac:dyDescent="0.3">
      <c r="A281" s="3">
        <f t="shared" si="10"/>
        <v>2043</v>
      </c>
      <c r="B281" s="39">
        <v>0</v>
      </c>
      <c r="C281" s="39">
        <v>0</v>
      </c>
      <c r="D281" s="39">
        <v>2222696.3092174032</v>
      </c>
      <c r="E281" s="39">
        <v>0</v>
      </c>
      <c r="F281" s="39">
        <v>0</v>
      </c>
      <c r="G281" s="39">
        <v>0</v>
      </c>
      <c r="H281" s="39">
        <v>0</v>
      </c>
      <c r="I281" s="39">
        <v>0</v>
      </c>
      <c r="J281" s="39">
        <v>0</v>
      </c>
      <c r="K281" s="38"/>
      <c r="L281" s="38"/>
    </row>
    <row r="282" spans="1:12" x14ac:dyDescent="0.3">
      <c r="E282" s="26"/>
      <c r="F282" s="26"/>
      <c r="G282" s="26"/>
      <c r="H282" s="26"/>
      <c r="I282" s="26"/>
      <c r="J282" s="26"/>
      <c r="K282" s="26"/>
      <c r="L282" s="26"/>
    </row>
    <row r="283" spans="1:12" x14ac:dyDescent="0.3">
      <c r="A283" s="3">
        <f>A258+1</f>
        <v>11</v>
      </c>
      <c r="B283" s="9" t="str">
        <f ca="1">OFFSET(Portfolios!$B$7,A283,0)</f>
        <v>Portfolio11</v>
      </c>
      <c r="C283" s="9" t="str">
        <f ca="1">VLOOKUP(B283,Portfolios!$B$8:$C$47,2,FALSE)</f>
        <v>CBRE - zero</v>
      </c>
      <c r="E283" s="106" t="s">
        <v>180</v>
      </c>
      <c r="F283" s="106"/>
      <c r="G283" s="106"/>
      <c r="H283" s="106"/>
      <c r="I283" s="106"/>
      <c r="J283" s="106"/>
      <c r="K283" s="26"/>
      <c r="L283" s="26"/>
    </row>
    <row r="284" spans="1:12" x14ac:dyDescent="0.3">
      <c r="C284" s="28" t="s">
        <v>181</v>
      </c>
      <c r="D284" s="28" t="s">
        <v>182</v>
      </c>
      <c r="E284" s="26" t="s">
        <v>183</v>
      </c>
      <c r="F284" s="26" t="s">
        <v>184</v>
      </c>
      <c r="G284" s="26" t="s">
        <v>185</v>
      </c>
      <c r="H284" s="26" t="s">
        <v>186</v>
      </c>
      <c r="I284" s="26" t="s">
        <v>187</v>
      </c>
      <c r="J284" s="26" t="s">
        <v>188</v>
      </c>
      <c r="K284" s="26"/>
      <c r="L284" s="26"/>
    </row>
    <row r="285" spans="1:12" s="11" customFormat="1" x14ac:dyDescent="0.3">
      <c r="A285" s="3" t="s">
        <v>160</v>
      </c>
      <c r="B285" s="3" t="s">
        <v>189</v>
      </c>
      <c r="C285" s="3" t="s">
        <v>190</v>
      </c>
      <c r="D285" s="3" t="s">
        <v>191</v>
      </c>
      <c r="E285" s="42" t="s">
        <v>192</v>
      </c>
      <c r="F285" s="42" t="s">
        <v>193</v>
      </c>
      <c r="G285" s="42" t="s">
        <v>194</v>
      </c>
      <c r="H285" s="42" t="s">
        <v>195</v>
      </c>
      <c r="I285" s="42" t="s">
        <v>196</v>
      </c>
      <c r="J285" s="42" t="s">
        <v>197</v>
      </c>
      <c r="K285" s="42"/>
      <c r="L285" s="42"/>
    </row>
    <row r="286" spans="1:12" s="10" customFormat="1" x14ac:dyDescent="0.3">
      <c r="A286" s="3">
        <v>2023</v>
      </c>
      <c r="B286" s="39">
        <v>5887116.996684636</v>
      </c>
      <c r="C286" s="39">
        <v>2146155.2802338544</v>
      </c>
      <c r="D286" s="39">
        <v>2070453.6851031072</v>
      </c>
      <c r="E286" s="39">
        <v>249106.68405843258</v>
      </c>
      <c r="F286" s="39">
        <v>920247.72438260436</v>
      </c>
      <c r="G286" s="39">
        <v>506695.58228760585</v>
      </c>
      <c r="H286" s="39">
        <v>642262.73492045945</v>
      </c>
      <c r="I286" s="39">
        <v>130219.07016810354</v>
      </c>
      <c r="J286" s="39">
        <v>1292429.9206335763</v>
      </c>
      <c r="K286" s="38"/>
      <c r="L286" s="38"/>
    </row>
    <row r="287" spans="1:12" s="10" customFormat="1" x14ac:dyDescent="0.3">
      <c r="A287" s="3">
        <f>A286+1</f>
        <v>2024</v>
      </c>
      <c r="B287" s="39">
        <v>5308315.9774718601</v>
      </c>
      <c r="C287" s="39">
        <v>1653955.3806953044</v>
      </c>
      <c r="D287" s="39">
        <v>1861913.1836158037</v>
      </c>
      <c r="E287" s="39">
        <v>297253.47186568787</v>
      </c>
      <c r="F287" s="39">
        <v>877638.7874133446</v>
      </c>
      <c r="G287" s="39">
        <v>483590.50933788635</v>
      </c>
      <c r="H287" s="39">
        <v>637855.23739236873</v>
      </c>
      <c r="I287" s="39">
        <v>174437.56063955917</v>
      </c>
      <c r="J287" s="39">
        <v>1183585.0301277081</v>
      </c>
      <c r="K287" s="38"/>
      <c r="L287" s="38"/>
    </row>
    <row r="288" spans="1:12" s="10" customFormat="1" x14ac:dyDescent="0.3">
      <c r="A288" s="3">
        <f t="shared" ref="A288:A305" si="11">A287+1</f>
        <v>2025</v>
      </c>
      <c r="B288" s="39">
        <v>5049606.9465753846</v>
      </c>
      <c r="C288" s="39">
        <v>1611309.0686127339</v>
      </c>
      <c r="D288" s="39">
        <v>1857267.8659651023</v>
      </c>
      <c r="E288" s="39">
        <v>289640.34513295093</v>
      </c>
      <c r="F288" s="39">
        <v>825331.01825362071</v>
      </c>
      <c r="G288" s="39">
        <v>451818.70430268534</v>
      </c>
      <c r="H288" s="39">
        <v>558932.74509098358</v>
      </c>
      <c r="I288" s="39">
        <v>173231.08243647753</v>
      </c>
      <c r="J288" s="39">
        <v>1139343.9827459326</v>
      </c>
      <c r="K288" s="38"/>
      <c r="L288" s="38"/>
    </row>
    <row r="289" spans="1:12" s="10" customFormat="1" x14ac:dyDescent="0.3">
      <c r="A289" s="3">
        <f t="shared" si="11"/>
        <v>2026</v>
      </c>
      <c r="B289" s="39">
        <v>4363685.5572603075</v>
      </c>
      <c r="C289" s="39">
        <v>1357560.4630263641</v>
      </c>
      <c r="D289" s="39">
        <v>2381498.8688292205</v>
      </c>
      <c r="E289" s="39">
        <v>252077.27329044425</v>
      </c>
      <c r="F289" s="39">
        <v>703336.25578215835</v>
      </c>
      <c r="G289" s="39">
        <v>380505.56858233031</v>
      </c>
      <c r="H289" s="39">
        <v>507272.27164179273</v>
      </c>
      <c r="I289" s="39">
        <v>151981.90972496808</v>
      </c>
      <c r="J289" s="39">
        <v>1010951.8152122499</v>
      </c>
      <c r="K289" s="38"/>
      <c r="L289" s="38"/>
    </row>
    <row r="290" spans="1:12" s="10" customFormat="1" x14ac:dyDescent="0.3">
      <c r="A290" s="3">
        <f t="shared" si="11"/>
        <v>2027</v>
      </c>
      <c r="B290" s="39">
        <v>3677764.1679452304</v>
      </c>
      <c r="C290" s="39">
        <v>1088518.0817812281</v>
      </c>
      <c r="D290" s="39">
        <v>3027879.2425370403</v>
      </c>
      <c r="E290" s="39">
        <v>274795.77265177219</v>
      </c>
      <c r="F290" s="39">
        <v>568161.92185763014</v>
      </c>
      <c r="G290" s="39">
        <v>310247.73694417096</v>
      </c>
      <c r="H290" s="39">
        <v>471988.01379800821</v>
      </c>
      <c r="I290" s="39">
        <v>163412.10089303792</v>
      </c>
      <c r="J290" s="39">
        <v>800640.54001938261</v>
      </c>
      <c r="K290" s="38"/>
      <c r="L290" s="38"/>
    </row>
    <row r="291" spans="1:12" s="10" customFormat="1" x14ac:dyDescent="0.3">
      <c r="A291" s="3">
        <f t="shared" si="11"/>
        <v>2028</v>
      </c>
      <c r="B291" s="39">
        <v>2991842.7786301537</v>
      </c>
      <c r="C291" s="39">
        <v>838317.54834751168</v>
      </c>
      <c r="D291" s="39">
        <v>3723138.4805938271</v>
      </c>
      <c r="E291" s="39">
        <v>310986.62041476305</v>
      </c>
      <c r="F291" s="39">
        <v>441990.83974640176</v>
      </c>
      <c r="G291" s="39">
        <v>242422.54414229444</v>
      </c>
      <c r="H291" s="39">
        <v>389303.7802773955</v>
      </c>
      <c r="I291" s="39">
        <v>189934.56324876484</v>
      </c>
      <c r="J291" s="39">
        <v>578886.88245302229</v>
      </c>
      <c r="K291" s="38"/>
      <c r="L291" s="38"/>
    </row>
    <row r="292" spans="1:12" s="10" customFormat="1" x14ac:dyDescent="0.3">
      <c r="A292" s="3">
        <f t="shared" si="11"/>
        <v>2029</v>
      </c>
      <c r="B292" s="39">
        <v>2305921.3893150762</v>
      </c>
      <c r="C292" s="39">
        <v>648018.15705078375</v>
      </c>
      <c r="D292" s="39">
        <v>4123480.0225884477</v>
      </c>
      <c r="E292" s="39">
        <v>246446.28611752056</v>
      </c>
      <c r="F292" s="39">
        <v>342397.62854941777</v>
      </c>
      <c r="G292" s="39">
        <v>188151.81669220951</v>
      </c>
      <c r="H292" s="39">
        <v>298483.60797202366</v>
      </c>
      <c r="I292" s="39">
        <v>145679.98888692516</v>
      </c>
      <c r="J292" s="39">
        <v>436743.90404619597</v>
      </c>
      <c r="K292" s="38"/>
      <c r="L292" s="38"/>
    </row>
    <row r="293" spans="1:12" s="10" customFormat="1" x14ac:dyDescent="0.3">
      <c r="A293" s="3">
        <f t="shared" si="11"/>
        <v>2030</v>
      </c>
      <c r="B293" s="39">
        <v>1620000</v>
      </c>
      <c r="C293" s="39">
        <v>567418.65033957944</v>
      </c>
      <c r="D293" s="39">
        <v>2804681.0784889199</v>
      </c>
      <c r="E293" s="39">
        <v>206767.5841199939</v>
      </c>
      <c r="F293" s="39">
        <v>297613.52972945065</v>
      </c>
      <c r="G293" s="39">
        <v>165256.22625006776</v>
      </c>
      <c r="H293" s="39">
        <v>259629.79252667134</v>
      </c>
      <c r="I293" s="39">
        <v>123314.21703423686</v>
      </c>
      <c r="J293" s="39">
        <v>0</v>
      </c>
      <c r="K293" s="38"/>
      <c r="L293" s="38"/>
    </row>
    <row r="294" spans="1:12" s="10" customFormat="1" x14ac:dyDescent="0.3">
      <c r="A294" s="3">
        <f t="shared" si="11"/>
        <v>2031</v>
      </c>
      <c r="B294" s="39">
        <v>1458000</v>
      </c>
      <c r="C294" s="39">
        <v>516012.63153178297</v>
      </c>
      <c r="D294" s="39">
        <v>2840232.3855590662</v>
      </c>
      <c r="E294" s="39">
        <v>180396.21491279273</v>
      </c>
      <c r="F294" s="39">
        <v>266759.00167639786</v>
      </c>
      <c r="G294" s="39">
        <v>148235.36930278115</v>
      </c>
      <c r="H294" s="39">
        <v>235413.30733464006</v>
      </c>
      <c r="I294" s="39">
        <v>111183.47524160532</v>
      </c>
      <c r="J294" s="39">
        <v>0</v>
      </c>
      <c r="K294" s="38"/>
      <c r="L294" s="38"/>
    </row>
    <row r="295" spans="1:12" s="10" customFormat="1" x14ac:dyDescent="0.3">
      <c r="A295" s="3">
        <f t="shared" si="11"/>
        <v>2032</v>
      </c>
      <c r="B295" s="39">
        <v>1296000</v>
      </c>
      <c r="C295" s="39">
        <v>478245.51669765118</v>
      </c>
      <c r="D295" s="39">
        <v>2724005.731520649</v>
      </c>
      <c r="E295" s="39">
        <v>160075.27202056936</v>
      </c>
      <c r="F295" s="39">
        <v>230299.68718744846</v>
      </c>
      <c r="G295" s="39">
        <v>128332.461986483</v>
      </c>
      <c r="H295" s="39">
        <v>203351.26530937676</v>
      </c>
      <c r="I295" s="39">
        <v>95695.796798471143</v>
      </c>
      <c r="J295" s="39">
        <v>0</v>
      </c>
      <c r="K295" s="38"/>
      <c r="L295" s="38"/>
    </row>
    <row r="296" spans="1:12" s="10" customFormat="1" x14ac:dyDescent="0.3">
      <c r="A296" s="3">
        <f t="shared" si="11"/>
        <v>2033</v>
      </c>
      <c r="B296" s="39">
        <v>1134000.0000000002</v>
      </c>
      <c r="C296" s="39">
        <v>421935.40115132707</v>
      </c>
      <c r="D296" s="39">
        <v>2767323.7088623573</v>
      </c>
      <c r="E296" s="39">
        <v>140393.95562140798</v>
      </c>
      <c r="F296" s="39">
        <v>203726.92557985071</v>
      </c>
      <c r="G296" s="39">
        <v>110188.0433158556</v>
      </c>
      <c r="H296" s="39">
        <v>173857.19202214302</v>
      </c>
      <c r="I296" s="39">
        <v>83898.482309415835</v>
      </c>
      <c r="J296" s="39">
        <v>0</v>
      </c>
      <c r="K296" s="38"/>
      <c r="L296" s="38"/>
    </row>
    <row r="297" spans="1:12" s="10" customFormat="1" x14ac:dyDescent="0.3">
      <c r="A297" s="3">
        <f t="shared" si="11"/>
        <v>2034</v>
      </c>
      <c r="B297" s="39">
        <v>972000.00000000012</v>
      </c>
      <c r="C297" s="39">
        <v>375088.78893086669</v>
      </c>
      <c r="D297" s="39">
        <v>2677291.9536596257</v>
      </c>
      <c r="E297" s="39">
        <v>116452.92457494925</v>
      </c>
      <c r="F297" s="39">
        <v>168443.65885434361</v>
      </c>
      <c r="G297" s="39">
        <v>94036.742220277665</v>
      </c>
      <c r="H297" s="39">
        <v>146747.81259754303</v>
      </c>
      <c r="I297" s="39">
        <v>71230.072822019923</v>
      </c>
      <c r="J297" s="39">
        <v>0</v>
      </c>
      <c r="K297" s="38"/>
      <c r="L297" s="38"/>
    </row>
    <row r="298" spans="1:12" s="10" customFormat="1" x14ac:dyDescent="0.3">
      <c r="A298" s="3">
        <f t="shared" si="11"/>
        <v>2035</v>
      </c>
      <c r="B298" s="39">
        <v>810000.00000000012</v>
      </c>
      <c r="C298" s="39">
        <v>311825.57573590148</v>
      </c>
      <c r="D298" s="39">
        <v>2767644.3395462749</v>
      </c>
      <c r="E298" s="39">
        <v>98653.312503634341</v>
      </c>
      <c r="F298" s="39">
        <v>141544.60543400029</v>
      </c>
      <c r="G298" s="39">
        <v>77959.71704541576</v>
      </c>
      <c r="H298" s="39">
        <v>121677.56446723282</v>
      </c>
      <c r="I298" s="39">
        <v>58339.224813815432</v>
      </c>
      <c r="J298" s="39">
        <v>0</v>
      </c>
      <c r="K298" s="38"/>
      <c r="L298" s="38"/>
    </row>
    <row r="299" spans="1:12" s="10" customFormat="1" x14ac:dyDescent="0.3">
      <c r="A299" s="3">
        <f t="shared" si="11"/>
        <v>2036</v>
      </c>
      <c r="B299" s="39">
        <v>648000</v>
      </c>
      <c r="C299" s="39">
        <v>259475.9871433097</v>
      </c>
      <c r="D299" s="39">
        <v>2662347.7654309664</v>
      </c>
      <c r="E299" s="39">
        <v>73785.397897001938</v>
      </c>
      <c r="F299" s="39">
        <v>113188.60427827231</v>
      </c>
      <c r="G299" s="39">
        <v>62001.87935453713</v>
      </c>
      <c r="H299" s="39">
        <v>95616.375610708012</v>
      </c>
      <c r="I299" s="39">
        <v>43931.755716170868</v>
      </c>
      <c r="J299" s="39">
        <v>0</v>
      </c>
      <c r="K299" s="38"/>
      <c r="L299" s="38"/>
    </row>
    <row r="300" spans="1:12" s="10" customFormat="1" x14ac:dyDescent="0.3">
      <c r="A300" s="3">
        <f t="shared" si="11"/>
        <v>2037</v>
      </c>
      <c r="B300" s="39">
        <v>485999.99999999988</v>
      </c>
      <c r="C300" s="39">
        <v>197927.0961628035</v>
      </c>
      <c r="D300" s="39">
        <v>2660036.9110448454</v>
      </c>
      <c r="E300" s="39">
        <v>59191.180846519979</v>
      </c>
      <c r="F300" s="39">
        <v>81109.791614877904</v>
      </c>
      <c r="G300" s="39">
        <v>44452.77143089717</v>
      </c>
      <c r="H300" s="39">
        <v>69211.759967027858</v>
      </c>
      <c r="I300" s="39">
        <v>34107.399977873509</v>
      </c>
      <c r="J300" s="39">
        <v>0</v>
      </c>
      <c r="K300" s="38"/>
      <c r="L300" s="38"/>
    </row>
    <row r="301" spans="1:12" s="10" customFormat="1" x14ac:dyDescent="0.3">
      <c r="A301" s="3">
        <f t="shared" si="11"/>
        <v>2038</v>
      </c>
      <c r="B301" s="39">
        <v>324000</v>
      </c>
      <c r="C301" s="39">
        <v>137124.62173865765</v>
      </c>
      <c r="D301" s="39">
        <v>2558583.0749002807</v>
      </c>
      <c r="E301" s="39">
        <v>35546.679509216083</v>
      </c>
      <c r="F301" s="39">
        <v>53392.795297865989</v>
      </c>
      <c r="G301" s="39">
        <v>29882.849533880806</v>
      </c>
      <c r="H301" s="39">
        <v>46764.945004656794</v>
      </c>
      <c r="I301" s="39">
        <v>21288.108915722667</v>
      </c>
      <c r="J301" s="39">
        <v>0</v>
      </c>
      <c r="K301" s="38"/>
      <c r="L301" s="38"/>
    </row>
    <row r="302" spans="1:12" s="10" customFormat="1" x14ac:dyDescent="0.3">
      <c r="A302" s="3">
        <f t="shared" si="11"/>
        <v>2039</v>
      </c>
      <c r="B302" s="39">
        <v>162000.00000000003</v>
      </c>
      <c r="C302" s="39">
        <v>69145.986909895175</v>
      </c>
      <c r="D302" s="39">
        <v>2591049.6585890856</v>
      </c>
      <c r="E302" s="39">
        <v>17789.33564492091</v>
      </c>
      <c r="F302" s="39">
        <v>26621.27993207</v>
      </c>
      <c r="G302" s="39">
        <v>14745.177565123957</v>
      </c>
      <c r="H302" s="39">
        <v>23255.273333568464</v>
      </c>
      <c r="I302" s="39">
        <v>10442.946614421518</v>
      </c>
      <c r="J302" s="39">
        <v>0</v>
      </c>
      <c r="K302" s="38"/>
      <c r="L302" s="38"/>
    </row>
    <row r="303" spans="1:12" s="10" customFormat="1" x14ac:dyDescent="0.3">
      <c r="A303" s="3">
        <f t="shared" si="11"/>
        <v>2040</v>
      </c>
      <c r="B303" s="39">
        <v>0</v>
      </c>
      <c r="C303" s="39">
        <v>0</v>
      </c>
      <c r="D303" s="39">
        <v>2411226.3258117959</v>
      </c>
      <c r="E303" s="39">
        <v>0</v>
      </c>
      <c r="F303" s="39">
        <v>0</v>
      </c>
      <c r="G303" s="39">
        <v>0</v>
      </c>
      <c r="H303" s="39">
        <v>0</v>
      </c>
      <c r="I303" s="39">
        <v>0</v>
      </c>
      <c r="J303" s="39">
        <v>0</v>
      </c>
      <c r="K303" s="38"/>
      <c r="L303" s="38"/>
    </row>
    <row r="304" spans="1:12" s="10" customFormat="1" x14ac:dyDescent="0.3">
      <c r="A304" s="3">
        <f t="shared" si="11"/>
        <v>2041</v>
      </c>
      <c r="B304" s="39">
        <v>0</v>
      </c>
      <c r="C304" s="39">
        <v>0</v>
      </c>
      <c r="D304" s="39">
        <v>2374333.7423345963</v>
      </c>
      <c r="E304" s="39">
        <v>0</v>
      </c>
      <c r="F304" s="39">
        <v>0</v>
      </c>
      <c r="G304" s="39">
        <v>0</v>
      </c>
      <c r="H304" s="39">
        <v>0</v>
      </c>
      <c r="I304" s="39">
        <v>0</v>
      </c>
      <c r="J304" s="39">
        <v>0</v>
      </c>
      <c r="K304" s="38"/>
      <c r="L304" s="38"/>
    </row>
    <row r="305" spans="1:12" s="10" customFormat="1" x14ac:dyDescent="0.3">
      <c r="A305" s="3">
        <f t="shared" si="11"/>
        <v>2042</v>
      </c>
      <c r="B305" s="39">
        <v>0</v>
      </c>
      <c r="C305" s="39">
        <v>0</v>
      </c>
      <c r="D305" s="39">
        <v>2185187.0054567959</v>
      </c>
      <c r="E305" s="39">
        <v>0</v>
      </c>
      <c r="F305" s="39">
        <v>0</v>
      </c>
      <c r="G305" s="39">
        <v>0</v>
      </c>
      <c r="H305" s="39">
        <v>0</v>
      </c>
      <c r="I305" s="39">
        <v>0</v>
      </c>
      <c r="J305" s="39">
        <v>0</v>
      </c>
      <c r="K305" s="38"/>
      <c r="L305" s="38"/>
    </row>
    <row r="306" spans="1:12" s="10" customFormat="1" x14ac:dyDescent="0.3">
      <c r="A306" s="3">
        <v>2043</v>
      </c>
      <c r="B306" s="39">
        <v>0</v>
      </c>
      <c r="C306" s="39">
        <v>0</v>
      </c>
      <c r="D306" s="39">
        <v>2222696.3092174032</v>
      </c>
      <c r="E306" s="39">
        <v>0</v>
      </c>
      <c r="F306" s="39">
        <v>0</v>
      </c>
      <c r="G306" s="39">
        <v>0</v>
      </c>
      <c r="H306" s="39">
        <v>0</v>
      </c>
      <c r="I306" s="39">
        <v>0</v>
      </c>
      <c r="J306" s="39">
        <v>0</v>
      </c>
      <c r="K306" s="38"/>
      <c r="L306" s="38"/>
    </row>
    <row r="307" spans="1:12" x14ac:dyDescent="0.3">
      <c r="E307" s="26"/>
      <c r="F307" s="26"/>
      <c r="G307" s="26"/>
      <c r="H307" s="26"/>
      <c r="I307" s="26"/>
      <c r="J307" s="26"/>
      <c r="K307" s="26"/>
      <c r="L307" s="26"/>
    </row>
    <row r="308" spans="1:12" x14ac:dyDescent="0.3">
      <c r="A308" s="3">
        <f>A283+1</f>
        <v>12</v>
      </c>
      <c r="B308" s="9" t="str">
        <f ca="1">OFFSET(Portfolios!$B$7,A308,0)</f>
        <v>Portfolio12</v>
      </c>
      <c r="C308" s="9" t="str">
        <f ca="1">VLOOKUP(B308,Portfolios!$B$8:$C$47,2,FALSE)</f>
        <v>CBRE - microgrid</v>
      </c>
      <c r="E308" s="106" t="s">
        <v>180</v>
      </c>
      <c r="F308" s="106"/>
      <c r="G308" s="106"/>
      <c r="H308" s="106"/>
      <c r="I308" s="106"/>
      <c r="J308" s="106"/>
      <c r="K308" s="26"/>
      <c r="L308" s="26"/>
    </row>
    <row r="309" spans="1:12" x14ac:dyDescent="0.3">
      <c r="C309" s="28" t="s">
        <v>181</v>
      </c>
      <c r="D309" s="28" t="s">
        <v>182</v>
      </c>
      <c r="E309" s="26" t="s">
        <v>183</v>
      </c>
      <c r="F309" s="26" t="s">
        <v>184</v>
      </c>
      <c r="G309" s="26" t="s">
        <v>185</v>
      </c>
      <c r="H309" s="26" t="s">
        <v>186</v>
      </c>
      <c r="I309" s="26" t="s">
        <v>187</v>
      </c>
      <c r="J309" s="26" t="s">
        <v>188</v>
      </c>
      <c r="K309" s="26"/>
      <c r="L309" s="26"/>
    </row>
    <row r="310" spans="1:12" s="11" customFormat="1" x14ac:dyDescent="0.3">
      <c r="A310" s="3" t="s">
        <v>160</v>
      </c>
      <c r="B310" s="3" t="s">
        <v>189</v>
      </c>
      <c r="C310" s="3" t="s">
        <v>190</v>
      </c>
      <c r="D310" s="3" t="s">
        <v>191</v>
      </c>
      <c r="E310" s="42" t="s">
        <v>192</v>
      </c>
      <c r="F310" s="42" t="s">
        <v>193</v>
      </c>
      <c r="G310" s="42" t="s">
        <v>194</v>
      </c>
      <c r="H310" s="42" t="s">
        <v>195</v>
      </c>
      <c r="I310" s="42" t="s">
        <v>196</v>
      </c>
      <c r="J310" s="42" t="s">
        <v>197</v>
      </c>
      <c r="K310" s="42"/>
      <c r="L310" s="42"/>
    </row>
    <row r="311" spans="1:12" s="10" customFormat="1" x14ac:dyDescent="0.3">
      <c r="A311" s="3">
        <v>2023</v>
      </c>
      <c r="B311" s="39">
        <v>5887116.996684636</v>
      </c>
      <c r="C311" s="39">
        <v>2146155.2802338544</v>
      </c>
      <c r="D311" s="39">
        <v>2070453.6851031072</v>
      </c>
      <c r="E311" s="39">
        <v>249106.68405843258</v>
      </c>
      <c r="F311" s="39">
        <v>920247.72438260436</v>
      </c>
      <c r="G311" s="39">
        <v>506695.58228760585</v>
      </c>
      <c r="H311" s="39">
        <v>642262.73492045945</v>
      </c>
      <c r="I311" s="39">
        <v>130219.07016810354</v>
      </c>
      <c r="J311" s="39">
        <v>1292429.9206335763</v>
      </c>
      <c r="K311" s="38"/>
      <c r="L311" s="38"/>
    </row>
    <row r="312" spans="1:12" s="10" customFormat="1" x14ac:dyDescent="0.3">
      <c r="A312" s="3">
        <f>A311+1</f>
        <v>2024</v>
      </c>
      <c r="B312" s="39">
        <v>5308315.9774718601</v>
      </c>
      <c r="C312" s="39">
        <v>1653955.3806953044</v>
      </c>
      <c r="D312" s="39">
        <v>1861913.1836158037</v>
      </c>
      <c r="E312" s="39">
        <v>297253.47186568787</v>
      </c>
      <c r="F312" s="39">
        <v>877638.7874133446</v>
      </c>
      <c r="G312" s="39">
        <v>483590.50933788635</v>
      </c>
      <c r="H312" s="39">
        <v>637855.23739236873</v>
      </c>
      <c r="I312" s="39">
        <v>174437.56063955917</v>
      </c>
      <c r="J312" s="39">
        <v>1183585.0301277081</v>
      </c>
      <c r="K312" s="38"/>
      <c r="L312" s="38"/>
    </row>
    <row r="313" spans="1:12" s="10" customFormat="1" x14ac:dyDescent="0.3">
      <c r="A313" s="3">
        <f t="shared" ref="A313:A331" si="12">A312+1</f>
        <v>2025</v>
      </c>
      <c r="B313" s="39">
        <v>5049606.9465753846</v>
      </c>
      <c r="C313" s="39">
        <v>1611309.0686127339</v>
      </c>
      <c r="D313" s="39">
        <v>1857267.8659651023</v>
      </c>
      <c r="E313" s="39">
        <v>289640.34513295093</v>
      </c>
      <c r="F313" s="39">
        <v>825331.01825362071</v>
      </c>
      <c r="G313" s="39">
        <v>451818.70430268534</v>
      </c>
      <c r="H313" s="39">
        <v>558932.74509098358</v>
      </c>
      <c r="I313" s="39">
        <v>173231.08243647753</v>
      </c>
      <c r="J313" s="39">
        <v>1139343.9827459326</v>
      </c>
      <c r="K313" s="38"/>
      <c r="L313" s="38"/>
    </row>
    <row r="314" spans="1:12" s="10" customFormat="1" x14ac:dyDescent="0.3">
      <c r="A314" s="3">
        <f t="shared" si="12"/>
        <v>2026</v>
      </c>
      <c r="B314" s="39">
        <v>4363685.5572603075</v>
      </c>
      <c r="C314" s="39">
        <v>1357560.4630263641</v>
      </c>
      <c r="D314" s="39">
        <v>2381498.8688292205</v>
      </c>
      <c r="E314" s="39">
        <v>252077.27329044425</v>
      </c>
      <c r="F314" s="39">
        <v>703336.25578215835</v>
      </c>
      <c r="G314" s="39">
        <v>380505.56858233031</v>
      </c>
      <c r="H314" s="39">
        <v>507272.27164179273</v>
      </c>
      <c r="I314" s="39">
        <v>151981.90972496808</v>
      </c>
      <c r="J314" s="39">
        <v>1010951.8152122499</v>
      </c>
      <c r="K314" s="38"/>
      <c r="L314" s="38"/>
    </row>
    <row r="315" spans="1:12" s="10" customFormat="1" x14ac:dyDescent="0.3">
      <c r="A315" s="3">
        <f t="shared" si="12"/>
        <v>2027</v>
      </c>
      <c r="B315" s="39">
        <v>3677764.1679452304</v>
      </c>
      <c r="C315" s="39">
        <v>1088518.0817812281</v>
      </c>
      <c r="D315" s="39">
        <v>3027879.2425370403</v>
      </c>
      <c r="E315" s="39">
        <v>274795.77265177219</v>
      </c>
      <c r="F315" s="39">
        <v>568161.92185763014</v>
      </c>
      <c r="G315" s="39">
        <v>310247.73694417096</v>
      </c>
      <c r="H315" s="39">
        <v>471988.01379800821</v>
      </c>
      <c r="I315" s="39">
        <v>163412.10089303792</v>
      </c>
      <c r="J315" s="39">
        <v>800640.54001938261</v>
      </c>
      <c r="K315" s="38"/>
      <c r="L315" s="38"/>
    </row>
    <row r="316" spans="1:12" s="10" customFormat="1" x14ac:dyDescent="0.3">
      <c r="A316" s="3">
        <f t="shared" si="12"/>
        <v>2028</v>
      </c>
      <c r="B316" s="39">
        <v>2991842.7786301537</v>
      </c>
      <c r="C316" s="39">
        <v>838317.54834751168</v>
      </c>
      <c r="D316" s="39">
        <v>3723138.4805938271</v>
      </c>
      <c r="E316" s="39">
        <v>310986.62041476305</v>
      </c>
      <c r="F316" s="39">
        <v>441990.83974640176</v>
      </c>
      <c r="G316" s="39">
        <v>242422.54414229444</v>
      </c>
      <c r="H316" s="39">
        <v>389303.7802773955</v>
      </c>
      <c r="I316" s="39">
        <v>189934.56324876484</v>
      </c>
      <c r="J316" s="39">
        <v>578886.88245302229</v>
      </c>
      <c r="K316" s="38"/>
      <c r="L316" s="38"/>
    </row>
    <row r="317" spans="1:12" s="10" customFormat="1" x14ac:dyDescent="0.3">
      <c r="A317" s="3">
        <f t="shared" si="12"/>
        <v>2029</v>
      </c>
      <c r="B317" s="39">
        <v>2305921.3893150762</v>
      </c>
      <c r="C317" s="39">
        <v>648018.15705078375</v>
      </c>
      <c r="D317" s="39">
        <v>4123480.0225884477</v>
      </c>
      <c r="E317" s="39">
        <v>246446.28611752056</v>
      </c>
      <c r="F317" s="39">
        <v>342397.62854941777</v>
      </c>
      <c r="G317" s="39">
        <v>188151.81669220951</v>
      </c>
      <c r="H317" s="39">
        <v>298483.60797202366</v>
      </c>
      <c r="I317" s="39">
        <v>145679.98888692516</v>
      </c>
      <c r="J317" s="39">
        <v>436743.90404619597</v>
      </c>
      <c r="K317" s="38"/>
      <c r="L317" s="38"/>
    </row>
    <row r="318" spans="1:12" s="10" customFormat="1" x14ac:dyDescent="0.3">
      <c r="A318" s="3">
        <f t="shared" si="12"/>
        <v>2030</v>
      </c>
      <c r="B318" s="39">
        <v>1620000</v>
      </c>
      <c r="C318" s="39">
        <v>567418.65033957944</v>
      </c>
      <c r="D318" s="39">
        <v>2804681.0784889199</v>
      </c>
      <c r="E318" s="39">
        <v>206767.5841199939</v>
      </c>
      <c r="F318" s="39">
        <v>297613.52972945065</v>
      </c>
      <c r="G318" s="39">
        <v>165256.22625006776</v>
      </c>
      <c r="H318" s="39">
        <v>259629.79252667134</v>
      </c>
      <c r="I318" s="39">
        <v>123314.21703423686</v>
      </c>
      <c r="J318" s="39">
        <v>0</v>
      </c>
      <c r="K318" s="38"/>
      <c r="L318" s="38"/>
    </row>
    <row r="319" spans="1:12" s="10" customFormat="1" x14ac:dyDescent="0.3">
      <c r="A319" s="3">
        <f t="shared" si="12"/>
        <v>2031</v>
      </c>
      <c r="B319" s="39">
        <v>1458000</v>
      </c>
      <c r="C319" s="39">
        <v>516012.63153178297</v>
      </c>
      <c r="D319" s="39">
        <v>2840232.3855590662</v>
      </c>
      <c r="E319" s="39">
        <v>180396.21491279273</v>
      </c>
      <c r="F319" s="39">
        <v>266759.00167639786</v>
      </c>
      <c r="G319" s="39">
        <v>148235.36930278115</v>
      </c>
      <c r="H319" s="39">
        <v>235413.30733464006</v>
      </c>
      <c r="I319" s="39">
        <v>111183.47524160532</v>
      </c>
      <c r="J319" s="39">
        <v>0</v>
      </c>
      <c r="K319" s="38"/>
      <c r="L319" s="38"/>
    </row>
    <row r="320" spans="1:12" s="10" customFormat="1" x14ac:dyDescent="0.3">
      <c r="A320" s="3">
        <f t="shared" si="12"/>
        <v>2032</v>
      </c>
      <c r="B320" s="39">
        <v>1296000</v>
      </c>
      <c r="C320" s="39">
        <v>478245.51669765118</v>
      </c>
      <c r="D320" s="39">
        <v>2724005.731520649</v>
      </c>
      <c r="E320" s="39">
        <v>160075.27202056936</v>
      </c>
      <c r="F320" s="39">
        <v>230299.68718744846</v>
      </c>
      <c r="G320" s="39">
        <v>128332.461986483</v>
      </c>
      <c r="H320" s="39">
        <v>203351.26530937676</v>
      </c>
      <c r="I320" s="39">
        <v>95695.796798471143</v>
      </c>
      <c r="J320" s="39">
        <v>0</v>
      </c>
      <c r="K320" s="38"/>
      <c r="L320" s="38"/>
    </row>
    <row r="321" spans="1:12" s="10" customFormat="1" x14ac:dyDescent="0.3">
      <c r="A321" s="3">
        <f t="shared" si="12"/>
        <v>2033</v>
      </c>
      <c r="B321" s="39">
        <v>1134000.0000000002</v>
      </c>
      <c r="C321" s="39">
        <v>421935.40115132707</v>
      </c>
      <c r="D321" s="39">
        <v>2767323.7088623573</v>
      </c>
      <c r="E321" s="39">
        <v>140393.95562140798</v>
      </c>
      <c r="F321" s="39">
        <v>203726.92557985071</v>
      </c>
      <c r="G321" s="39">
        <v>110188.0433158556</v>
      </c>
      <c r="H321" s="39">
        <v>173857.19202214302</v>
      </c>
      <c r="I321" s="39">
        <v>83898.482309415835</v>
      </c>
      <c r="J321" s="39">
        <v>0</v>
      </c>
      <c r="K321" s="38"/>
      <c r="L321" s="38"/>
    </row>
    <row r="322" spans="1:12" s="10" customFormat="1" x14ac:dyDescent="0.3">
      <c r="A322" s="3">
        <f t="shared" si="12"/>
        <v>2034</v>
      </c>
      <c r="B322" s="39">
        <v>972000.00000000012</v>
      </c>
      <c r="C322" s="39">
        <v>375088.78893086669</v>
      </c>
      <c r="D322" s="39">
        <v>2677291.9536596257</v>
      </c>
      <c r="E322" s="39">
        <v>116452.92457494925</v>
      </c>
      <c r="F322" s="39">
        <v>168443.65885434361</v>
      </c>
      <c r="G322" s="39">
        <v>94036.742220277665</v>
      </c>
      <c r="H322" s="39">
        <v>146747.81259754303</v>
      </c>
      <c r="I322" s="39">
        <v>71230.072822019923</v>
      </c>
      <c r="J322" s="39">
        <v>0</v>
      </c>
      <c r="K322" s="38"/>
      <c r="L322" s="38"/>
    </row>
    <row r="323" spans="1:12" s="10" customFormat="1" x14ac:dyDescent="0.3">
      <c r="A323" s="3">
        <f t="shared" si="12"/>
        <v>2035</v>
      </c>
      <c r="B323" s="39">
        <v>810000.00000000012</v>
      </c>
      <c r="C323" s="39">
        <v>311825.57573590148</v>
      </c>
      <c r="D323" s="39">
        <v>2767644.3395462749</v>
      </c>
      <c r="E323" s="39">
        <v>98653.312503634341</v>
      </c>
      <c r="F323" s="39">
        <v>141544.60543400029</v>
      </c>
      <c r="G323" s="39">
        <v>77959.71704541576</v>
      </c>
      <c r="H323" s="39">
        <v>121677.56446723282</v>
      </c>
      <c r="I323" s="39">
        <v>58339.224813815432</v>
      </c>
      <c r="J323" s="39">
        <v>0</v>
      </c>
      <c r="K323" s="38"/>
      <c r="L323" s="38"/>
    </row>
    <row r="324" spans="1:12" s="10" customFormat="1" x14ac:dyDescent="0.3">
      <c r="A324" s="3">
        <f t="shared" si="12"/>
        <v>2036</v>
      </c>
      <c r="B324" s="39">
        <v>648000</v>
      </c>
      <c r="C324" s="39">
        <v>259475.9871433097</v>
      </c>
      <c r="D324" s="39">
        <v>2662347.7654309664</v>
      </c>
      <c r="E324" s="39">
        <v>73785.397897001938</v>
      </c>
      <c r="F324" s="39">
        <v>113188.60427827231</v>
      </c>
      <c r="G324" s="39">
        <v>62001.87935453713</v>
      </c>
      <c r="H324" s="39">
        <v>95616.375610708012</v>
      </c>
      <c r="I324" s="39">
        <v>43931.755716170868</v>
      </c>
      <c r="J324" s="39">
        <v>0</v>
      </c>
      <c r="K324" s="38"/>
      <c r="L324" s="38"/>
    </row>
    <row r="325" spans="1:12" s="10" customFormat="1" x14ac:dyDescent="0.3">
      <c r="A325" s="3">
        <f t="shared" si="12"/>
        <v>2037</v>
      </c>
      <c r="B325" s="39">
        <v>485999.99999999988</v>
      </c>
      <c r="C325" s="39">
        <v>197927.0961628035</v>
      </c>
      <c r="D325" s="39">
        <v>2660036.9110448454</v>
      </c>
      <c r="E325" s="39">
        <v>59191.180846519979</v>
      </c>
      <c r="F325" s="39">
        <v>81109.791614877904</v>
      </c>
      <c r="G325" s="39">
        <v>44452.77143089717</v>
      </c>
      <c r="H325" s="39">
        <v>69211.759967027858</v>
      </c>
      <c r="I325" s="39">
        <v>34107.399977873509</v>
      </c>
      <c r="J325" s="39">
        <v>0</v>
      </c>
      <c r="K325" s="38"/>
      <c r="L325" s="38"/>
    </row>
    <row r="326" spans="1:12" s="10" customFormat="1" x14ac:dyDescent="0.3">
      <c r="A326" s="3">
        <f t="shared" si="12"/>
        <v>2038</v>
      </c>
      <c r="B326" s="39">
        <v>324000</v>
      </c>
      <c r="C326" s="39">
        <v>137124.62173865765</v>
      </c>
      <c r="D326" s="39">
        <v>2558583.0749002807</v>
      </c>
      <c r="E326" s="39">
        <v>35546.679509216083</v>
      </c>
      <c r="F326" s="39">
        <v>53392.795297865989</v>
      </c>
      <c r="G326" s="39">
        <v>29882.849533880806</v>
      </c>
      <c r="H326" s="39">
        <v>46764.945004656794</v>
      </c>
      <c r="I326" s="39">
        <v>21288.108915722667</v>
      </c>
      <c r="J326" s="39">
        <v>0</v>
      </c>
      <c r="K326" s="38"/>
      <c r="L326" s="38"/>
    </row>
    <row r="327" spans="1:12" s="10" customFormat="1" x14ac:dyDescent="0.3">
      <c r="A327" s="3">
        <f t="shared" si="12"/>
        <v>2039</v>
      </c>
      <c r="B327" s="39">
        <v>162000.00000000003</v>
      </c>
      <c r="C327" s="39">
        <v>69145.986909895175</v>
      </c>
      <c r="D327" s="39">
        <v>2591049.6585890856</v>
      </c>
      <c r="E327" s="39">
        <v>17789.33564492091</v>
      </c>
      <c r="F327" s="39">
        <v>26621.27993207</v>
      </c>
      <c r="G327" s="39">
        <v>14745.177565123957</v>
      </c>
      <c r="H327" s="39">
        <v>23255.273333568464</v>
      </c>
      <c r="I327" s="39">
        <v>10442.946614421518</v>
      </c>
      <c r="J327" s="39">
        <v>0</v>
      </c>
      <c r="K327" s="38"/>
      <c r="L327" s="38"/>
    </row>
    <row r="328" spans="1:12" s="10" customFormat="1" x14ac:dyDescent="0.3">
      <c r="A328" s="3">
        <f t="shared" si="12"/>
        <v>2040</v>
      </c>
      <c r="B328" s="39">
        <v>0</v>
      </c>
      <c r="C328" s="39">
        <v>0</v>
      </c>
      <c r="D328" s="39">
        <v>2411226.3258117959</v>
      </c>
      <c r="E328" s="39">
        <v>0</v>
      </c>
      <c r="F328" s="39">
        <v>0</v>
      </c>
      <c r="G328" s="39">
        <v>0</v>
      </c>
      <c r="H328" s="39">
        <v>0</v>
      </c>
      <c r="I328" s="39">
        <v>0</v>
      </c>
      <c r="J328" s="39">
        <v>0</v>
      </c>
      <c r="K328" s="38"/>
      <c r="L328" s="38"/>
    </row>
    <row r="329" spans="1:12" s="10" customFormat="1" x14ac:dyDescent="0.3">
      <c r="A329" s="3">
        <f t="shared" si="12"/>
        <v>2041</v>
      </c>
      <c r="B329" s="39">
        <v>0</v>
      </c>
      <c r="C329" s="39">
        <v>0</v>
      </c>
      <c r="D329" s="39">
        <v>2374333.7423345963</v>
      </c>
      <c r="E329" s="39">
        <v>0</v>
      </c>
      <c r="F329" s="39">
        <v>0</v>
      </c>
      <c r="G329" s="39">
        <v>0</v>
      </c>
      <c r="H329" s="39">
        <v>0</v>
      </c>
      <c r="I329" s="39">
        <v>0</v>
      </c>
      <c r="J329" s="39">
        <v>0</v>
      </c>
      <c r="K329" s="38"/>
      <c r="L329" s="38"/>
    </row>
    <row r="330" spans="1:12" s="10" customFormat="1" x14ac:dyDescent="0.3">
      <c r="A330" s="3">
        <f t="shared" si="12"/>
        <v>2042</v>
      </c>
      <c r="B330" s="39">
        <v>0</v>
      </c>
      <c r="C330" s="39">
        <v>0</v>
      </c>
      <c r="D330" s="39">
        <v>2185187.0054567959</v>
      </c>
      <c r="E330" s="39">
        <v>0</v>
      </c>
      <c r="F330" s="39">
        <v>0</v>
      </c>
      <c r="G330" s="39">
        <v>0</v>
      </c>
      <c r="H330" s="39">
        <v>0</v>
      </c>
      <c r="I330" s="39">
        <v>0</v>
      </c>
      <c r="J330" s="39">
        <v>0</v>
      </c>
      <c r="K330" s="38"/>
      <c r="L330" s="38"/>
    </row>
    <row r="331" spans="1:12" s="10" customFormat="1" x14ac:dyDescent="0.3">
      <c r="A331" s="3">
        <f t="shared" si="12"/>
        <v>2043</v>
      </c>
      <c r="B331" s="39">
        <v>0</v>
      </c>
      <c r="C331" s="39">
        <v>0</v>
      </c>
      <c r="D331" s="39">
        <v>2222696.3092174032</v>
      </c>
      <c r="E331" s="39">
        <v>0</v>
      </c>
      <c r="F331" s="39">
        <v>0</v>
      </c>
      <c r="G331" s="39">
        <v>0</v>
      </c>
      <c r="H331" s="39">
        <v>0</v>
      </c>
      <c r="I331" s="39">
        <v>0</v>
      </c>
      <c r="J331" s="39">
        <v>0</v>
      </c>
      <c r="K331" s="38"/>
      <c r="L331" s="38"/>
    </row>
    <row r="332" spans="1:12" x14ac:dyDescent="0.3">
      <c r="E332" s="26"/>
      <c r="F332" s="26"/>
      <c r="G332" s="26"/>
      <c r="H332" s="26"/>
      <c r="I332" s="26"/>
      <c r="J332" s="26"/>
      <c r="K332" s="26"/>
      <c r="L332" s="26"/>
    </row>
    <row r="333" spans="1:12" x14ac:dyDescent="0.3">
      <c r="A333" s="3">
        <f>A308+1</f>
        <v>13</v>
      </c>
      <c r="B333" s="9" t="str">
        <f ca="1">OFFSET(Portfolios!$B$7,A333,0)</f>
        <v>Portfolio13</v>
      </c>
      <c r="C333" s="9" t="str">
        <f ca="1">VLOOKUP(B333,Portfolios!$B$8:$C$47,2,FALSE)</f>
        <v>CBRE - optimize</v>
      </c>
      <c r="E333" s="106" t="s">
        <v>180</v>
      </c>
      <c r="F333" s="106"/>
      <c r="G333" s="106"/>
      <c r="H333" s="106"/>
      <c r="I333" s="106"/>
      <c r="J333" s="106"/>
      <c r="K333" s="26"/>
      <c r="L333" s="26"/>
    </row>
    <row r="334" spans="1:12" x14ac:dyDescent="0.3">
      <c r="C334" s="28" t="s">
        <v>181</v>
      </c>
      <c r="D334" s="28" t="s">
        <v>182</v>
      </c>
      <c r="E334" s="26" t="s">
        <v>183</v>
      </c>
      <c r="F334" s="26" t="s">
        <v>184</v>
      </c>
      <c r="G334" s="26" t="s">
        <v>185</v>
      </c>
      <c r="H334" s="26" t="s">
        <v>186</v>
      </c>
      <c r="I334" s="26" t="s">
        <v>187</v>
      </c>
      <c r="J334" s="26" t="s">
        <v>188</v>
      </c>
      <c r="K334" s="26"/>
      <c r="L334" s="26"/>
    </row>
    <row r="335" spans="1:12" s="11" customFormat="1" x14ac:dyDescent="0.3">
      <c r="A335" s="3" t="s">
        <v>160</v>
      </c>
      <c r="B335" s="3" t="s">
        <v>189</v>
      </c>
      <c r="C335" s="3" t="s">
        <v>190</v>
      </c>
      <c r="D335" s="3" t="s">
        <v>191</v>
      </c>
      <c r="E335" s="42" t="s">
        <v>192</v>
      </c>
      <c r="F335" s="42" t="s">
        <v>193</v>
      </c>
      <c r="G335" s="42" t="s">
        <v>194</v>
      </c>
      <c r="H335" s="42" t="s">
        <v>195</v>
      </c>
      <c r="I335" s="42" t="s">
        <v>196</v>
      </c>
      <c r="J335" s="42" t="s">
        <v>197</v>
      </c>
      <c r="K335" s="42"/>
      <c r="L335" s="42"/>
    </row>
    <row r="336" spans="1:12" s="10" customFormat="1" x14ac:dyDescent="0.3">
      <c r="A336" s="3">
        <v>2023</v>
      </c>
      <c r="B336" s="39">
        <v>5887116.996684636</v>
      </c>
      <c r="C336" s="39">
        <v>2146155.2802338544</v>
      </c>
      <c r="D336" s="39">
        <v>2070453.6851031072</v>
      </c>
      <c r="E336" s="39">
        <v>249106.68405843258</v>
      </c>
      <c r="F336" s="39">
        <v>920247.72438260436</v>
      </c>
      <c r="G336" s="39">
        <v>506695.58228760585</v>
      </c>
      <c r="H336" s="39">
        <v>642262.73492045945</v>
      </c>
      <c r="I336" s="39">
        <v>130219.07016810354</v>
      </c>
      <c r="J336" s="39">
        <v>1292429.9206335763</v>
      </c>
      <c r="K336" s="38"/>
      <c r="L336" s="38"/>
    </row>
    <row r="337" spans="1:12" s="10" customFormat="1" x14ac:dyDescent="0.3">
      <c r="A337" s="3">
        <f>A336+1</f>
        <v>2024</v>
      </c>
      <c r="B337" s="39">
        <v>5308315.9774718601</v>
      </c>
      <c r="C337" s="39">
        <v>1653955.3806953044</v>
      </c>
      <c r="D337" s="39">
        <v>1861913.1836158037</v>
      </c>
      <c r="E337" s="39">
        <v>297253.47186568787</v>
      </c>
      <c r="F337" s="39">
        <v>877638.7874133446</v>
      </c>
      <c r="G337" s="39">
        <v>483590.50933788635</v>
      </c>
      <c r="H337" s="39">
        <v>637855.23739236873</v>
      </c>
      <c r="I337" s="39">
        <v>174437.56063955917</v>
      </c>
      <c r="J337" s="39">
        <v>1183585.0301277081</v>
      </c>
      <c r="K337" s="38"/>
      <c r="L337" s="38"/>
    </row>
    <row r="338" spans="1:12" s="10" customFormat="1" x14ac:dyDescent="0.3">
      <c r="A338" s="3">
        <f t="shared" ref="A338:A356" si="13">A337+1</f>
        <v>2025</v>
      </c>
      <c r="B338" s="39">
        <v>5049606.9465753846</v>
      </c>
      <c r="C338" s="39">
        <v>1611309.0686127339</v>
      </c>
      <c r="D338" s="39">
        <v>1857267.8659651023</v>
      </c>
      <c r="E338" s="39">
        <v>289640.34513295093</v>
      </c>
      <c r="F338" s="39">
        <v>825331.01825362071</v>
      </c>
      <c r="G338" s="39">
        <v>451818.70430268534</v>
      </c>
      <c r="H338" s="39">
        <v>558932.74509098358</v>
      </c>
      <c r="I338" s="39">
        <v>173231.08243647753</v>
      </c>
      <c r="J338" s="39">
        <v>1139343.9827459326</v>
      </c>
      <c r="K338" s="38"/>
      <c r="L338" s="38"/>
    </row>
    <row r="339" spans="1:12" s="10" customFormat="1" x14ac:dyDescent="0.3">
      <c r="A339" s="3">
        <f t="shared" si="13"/>
        <v>2026</v>
      </c>
      <c r="B339" s="39">
        <v>4363685.5572603075</v>
      </c>
      <c r="C339" s="39">
        <v>1357560.4630263641</v>
      </c>
      <c r="D339" s="39">
        <v>2381498.8688292205</v>
      </c>
      <c r="E339" s="39">
        <v>252077.27329044425</v>
      </c>
      <c r="F339" s="39">
        <v>703336.25578215835</v>
      </c>
      <c r="G339" s="39">
        <v>380505.56858233031</v>
      </c>
      <c r="H339" s="39">
        <v>507272.27164179273</v>
      </c>
      <c r="I339" s="39">
        <v>151981.90972496808</v>
      </c>
      <c r="J339" s="39">
        <v>1010951.8152122499</v>
      </c>
      <c r="K339" s="38"/>
      <c r="L339" s="38"/>
    </row>
    <row r="340" spans="1:12" s="10" customFormat="1" x14ac:dyDescent="0.3">
      <c r="A340" s="3">
        <f t="shared" si="13"/>
        <v>2027</v>
      </c>
      <c r="B340" s="39">
        <v>3677764.1679452304</v>
      </c>
      <c r="C340" s="39">
        <v>1088518.0817812281</v>
      </c>
      <c r="D340" s="39">
        <v>3027879.2425370403</v>
      </c>
      <c r="E340" s="39">
        <v>274795.77265177219</v>
      </c>
      <c r="F340" s="39">
        <v>568161.92185763014</v>
      </c>
      <c r="G340" s="39">
        <v>310247.73694417096</v>
      </c>
      <c r="H340" s="39">
        <v>471988.01379800821</v>
      </c>
      <c r="I340" s="39">
        <v>163412.10089303792</v>
      </c>
      <c r="J340" s="39">
        <v>800640.54001938261</v>
      </c>
      <c r="K340" s="38"/>
      <c r="L340" s="38"/>
    </row>
    <row r="341" spans="1:12" s="10" customFormat="1" x14ac:dyDescent="0.3">
      <c r="A341" s="3">
        <f t="shared" si="13"/>
        <v>2028</v>
      </c>
      <c r="B341" s="39">
        <v>2991842.7786301537</v>
      </c>
      <c r="C341" s="39">
        <v>838317.54834751168</v>
      </c>
      <c r="D341" s="39">
        <v>3723138.4805938271</v>
      </c>
      <c r="E341" s="39">
        <v>310986.62041476305</v>
      </c>
      <c r="F341" s="39">
        <v>441990.83974640176</v>
      </c>
      <c r="G341" s="39">
        <v>242422.54414229444</v>
      </c>
      <c r="H341" s="39">
        <v>389303.7802773955</v>
      </c>
      <c r="I341" s="39">
        <v>189934.56324876484</v>
      </c>
      <c r="J341" s="39">
        <v>578886.88245302229</v>
      </c>
      <c r="K341" s="38"/>
      <c r="L341" s="38"/>
    </row>
    <row r="342" spans="1:12" s="10" customFormat="1" x14ac:dyDescent="0.3">
      <c r="A342" s="3">
        <f t="shared" si="13"/>
        <v>2029</v>
      </c>
      <c r="B342" s="39">
        <v>2305921.3893150762</v>
      </c>
      <c r="C342" s="39">
        <v>648018.15705078375</v>
      </c>
      <c r="D342" s="39">
        <v>4123480.0225884477</v>
      </c>
      <c r="E342" s="39">
        <v>246446.28611752056</v>
      </c>
      <c r="F342" s="39">
        <v>342397.62854941777</v>
      </c>
      <c r="G342" s="39">
        <v>188151.81669220951</v>
      </c>
      <c r="H342" s="39">
        <v>298483.60797202366</v>
      </c>
      <c r="I342" s="39">
        <v>145679.98888692516</v>
      </c>
      <c r="J342" s="39">
        <v>436743.90404619597</v>
      </c>
      <c r="K342" s="38"/>
      <c r="L342" s="38"/>
    </row>
    <row r="343" spans="1:12" s="10" customFormat="1" x14ac:dyDescent="0.3">
      <c r="A343" s="3">
        <f t="shared" si="13"/>
        <v>2030</v>
      </c>
      <c r="B343" s="39">
        <v>1620000</v>
      </c>
      <c r="C343" s="39">
        <v>567418.65033957944</v>
      </c>
      <c r="D343" s="39">
        <v>2804681.0784889199</v>
      </c>
      <c r="E343" s="39">
        <v>206767.5841199939</v>
      </c>
      <c r="F343" s="39">
        <v>297613.52972945065</v>
      </c>
      <c r="G343" s="39">
        <v>165256.22625006776</v>
      </c>
      <c r="H343" s="39">
        <v>259629.79252667134</v>
      </c>
      <c r="I343" s="39">
        <v>123314.21703423686</v>
      </c>
      <c r="J343" s="39">
        <v>0</v>
      </c>
      <c r="K343" s="38"/>
      <c r="L343" s="38"/>
    </row>
    <row r="344" spans="1:12" s="10" customFormat="1" x14ac:dyDescent="0.3">
      <c r="A344" s="3">
        <f t="shared" si="13"/>
        <v>2031</v>
      </c>
      <c r="B344" s="39">
        <v>1458000</v>
      </c>
      <c r="C344" s="39">
        <v>516012.63153178297</v>
      </c>
      <c r="D344" s="39">
        <v>2840232.3855590662</v>
      </c>
      <c r="E344" s="39">
        <v>180396.21491279273</v>
      </c>
      <c r="F344" s="39">
        <v>266759.00167639786</v>
      </c>
      <c r="G344" s="39">
        <v>148235.36930278115</v>
      </c>
      <c r="H344" s="39">
        <v>235413.30733464006</v>
      </c>
      <c r="I344" s="39">
        <v>111183.47524160532</v>
      </c>
      <c r="J344" s="39">
        <v>0</v>
      </c>
      <c r="K344" s="38"/>
      <c r="L344" s="38"/>
    </row>
    <row r="345" spans="1:12" s="10" customFormat="1" x14ac:dyDescent="0.3">
      <c r="A345" s="3">
        <f t="shared" si="13"/>
        <v>2032</v>
      </c>
      <c r="B345" s="39">
        <v>1296000</v>
      </c>
      <c r="C345" s="39">
        <v>478245.51669765118</v>
      </c>
      <c r="D345" s="39">
        <v>2724005.731520649</v>
      </c>
      <c r="E345" s="39">
        <v>160075.27202056936</v>
      </c>
      <c r="F345" s="39">
        <v>230299.68718744846</v>
      </c>
      <c r="G345" s="39">
        <v>128332.461986483</v>
      </c>
      <c r="H345" s="39">
        <v>203351.26530937676</v>
      </c>
      <c r="I345" s="39">
        <v>95695.796798471143</v>
      </c>
      <c r="J345" s="39">
        <v>0</v>
      </c>
      <c r="K345" s="38"/>
      <c r="L345" s="38"/>
    </row>
    <row r="346" spans="1:12" s="10" customFormat="1" x14ac:dyDescent="0.3">
      <c r="A346" s="3">
        <f t="shared" si="13"/>
        <v>2033</v>
      </c>
      <c r="B346" s="39">
        <v>1134000.0000000002</v>
      </c>
      <c r="C346" s="39">
        <v>421935.40115132707</v>
      </c>
      <c r="D346" s="39">
        <v>2767323.7088623573</v>
      </c>
      <c r="E346" s="39">
        <v>140393.95562140798</v>
      </c>
      <c r="F346" s="39">
        <v>203726.92557985071</v>
      </c>
      <c r="G346" s="39">
        <v>110188.0433158556</v>
      </c>
      <c r="H346" s="39">
        <v>173857.19202214302</v>
      </c>
      <c r="I346" s="39">
        <v>83898.482309415835</v>
      </c>
      <c r="J346" s="39">
        <v>0</v>
      </c>
      <c r="K346" s="38"/>
      <c r="L346" s="38"/>
    </row>
    <row r="347" spans="1:12" s="10" customFormat="1" x14ac:dyDescent="0.3">
      <c r="A347" s="3">
        <f t="shared" si="13"/>
        <v>2034</v>
      </c>
      <c r="B347" s="39">
        <v>972000.00000000012</v>
      </c>
      <c r="C347" s="39">
        <v>375088.78893086669</v>
      </c>
      <c r="D347" s="39">
        <v>2677291.9536596257</v>
      </c>
      <c r="E347" s="39">
        <v>116452.92457494925</v>
      </c>
      <c r="F347" s="39">
        <v>168443.65885434361</v>
      </c>
      <c r="G347" s="39">
        <v>94036.742220277665</v>
      </c>
      <c r="H347" s="39">
        <v>146747.81259754303</v>
      </c>
      <c r="I347" s="39">
        <v>71230.072822019923</v>
      </c>
      <c r="J347" s="39">
        <v>0</v>
      </c>
      <c r="K347" s="38"/>
      <c r="L347" s="38"/>
    </row>
    <row r="348" spans="1:12" s="10" customFormat="1" x14ac:dyDescent="0.3">
      <c r="A348" s="3">
        <f t="shared" si="13"/>
        <v>2035</v>
      </c>
      <c r="B348" s="39">
        <v>810000.00000000012</v>
      </c>
      <c r="C348" s="39">
        <v>311825.57573590148</v>
      </c>
      <c r="D348" s="39">
        <v>2767644.3395462749</v>
      </c>
      <c r="E348" s="39">
        <v>98653.312503634341</v>
      </c>
      <c r="F348" s="39">
        <v>141544.60543400029</v>
      </c>
      <c r="G348" s="39">
        <v>77959.71704541576</v>
      </c>
      <c r="H348" s="39">
        <v>121677.56446723282</v>
      </c>
      <c r="I348" s="39">
        <v>58339.224813815432</v>
      </c>
      <c r="J348" s="39">
        <v>0</v>
      </c>
      <c r="K348" s="38"/>
      <c r="L348" s="38"/>
    </row>
    <row r="349" spans="1:12" s="10" customFormat="1" x14ac:dyDescent="0.3">
      <c r="A349" s="3">
        <f t="shared" si="13"/>
        <v>2036</v>
      </c>
      <c r="B349" s="39">
        <v>648000</v>
      </c>
      <c r="C349" s="39">
        <v>259475.9871433097</v>
      </c>
      <c r="D349" s="39">
        <v>2662347.7654309664</v>
      </c>
      <c r="E349" s="39">
        <v>73785.397897001938</v>
      </c>
      <c r="F349" s="39">
        <v>113188.60427827231</v>
      </c>
      <c r="G349" s="39">
        <v>62001.87935453713</v>
      </c>
      <c r="H349" s="39">
        <v>95616.375610708012</v>
      </c>
      <c r="I349" s="39">
        <v>43931.755716170868</v>
      </c>
      <c r="J349" s="39">
        <v>0</v>
      </c>
      <c r="K349" s="38"/>
      <c r="L349" s="38"/>
    </row>
    <row r="350" spans="1:12" s="10" customFormat="1" x14ac:dyDescent="0.3">
      <c r="A350" s="3">
        <f t="shared" si="13"/>
        <v>2037</v>
      </c>
      <c r="B350" s="39">
        <v>485999.99999999988</v>
      </c>
      <c r="C350" s="39">
        <v>197927.0961628035</v>
      </c>
      <c r="D350" s="39">
        <v>2660036.9110448454</v>
      </c>
      <c r="E350" s="39">
        <v>59191.180846519979</v>
      </c>
      <c r="F350" s="39">
        <v>81109.791614877904</v>
      </c>
      <c r="G350" s="39">
        <v>44452.77143089717</v>
      </c>
      <c r="H350" s="39">
        <v>69211.759967027858</v>
      </c>
      <c r="I350" s="39">
        <v>34107.399977873509</v>
      </c>
      <c r="J350" s="39">
        <v>0</v>
      </c>
      <c r="K350" s="38"/>
      <c r="L350" s="38"/>
    </row>
    <row r="351" spans="1:12" s="10" customFormat="1" x14ac:dyDescent="0.3">
      <c r="A351" s="3">
        <f t="shared" si="13"/>
        <v>2038</v>
      </c>
      <c r="B351" s="39">
        <v>324000</v>
      </c>
      <c r="C351" s="39">
        <v>137124.62173865765</v>
      </c>
      <c r="D351" s="39">
        <v>2558583.0749002807</v>
      </c>
      <c r="E351" s="39">
        <v>35546.679509216083</v>
      </c>
      <c r="F351" s="39">
        <v>53392.795297865989</v>
      </c>
      <c r="G351" s="39">
        <v>29882.849533880806</v>
      </c>
      <c r="H351" s="39">
        <v>46764.945004656794</v>
      </c>
      <c r="I351" s="39">
        <v>21288.108915722667</v>
      </c>
      <c r="J351" s="39">
        <v>0</v>
      </c>
      <c r="K351" s="38"/>
      <c r="L351" s="38"/>
    </row>
    <row r="352" spans="1:12" s="10" customFormat="1" x14ac:dyDescent="0.3">
      <c r="A352" s="3">
        <f t="shared" si="13"/>
        <v>2039</v>
      </c>
      <c r="B352" s="39">
        <v>162000.00000000003</v>
      </c>
      <c r="C352" s="39">
        <v>69145.986909895175</v>
      </c>
      <c r="D352" s="39">
        <v>2591049.6585890856</v>
      </c>
      <c r="E352" s="39">
        <v>17789.33564492091</v>
      </c>
      <c r="F352" s="39">
        <v>26621.27993207</v>
      </c>
      <c r="G352" s="39">
        <v>14745.177565123957</v>
      </c>
      <c r="H352" s="39">
        <v>23255.273333568464</v>
      </c>
      <c r="I352" s="39">
        <v>10442.946614421518</v>
      </c>
      <c r="J352" s="39">
        <v>0</v>
      </c>
      <c r="K352" s="38"/>
      <c r="L352" s="38"/>
    </row>
    <row r="353" spans="1:12" s="10" customFormat="1" x14ac:dyDescent="0.3">
      <c r="A353" s="3">
        <f t="shared" si="13"/>
        <v>2040</v>
      </c>
      <c r="B353" s="39">
        <v>0</v>
      </c>
      <c r="C353" s="39">
        <v>0</v>
      </c>
      <c r="D353" s="39">
        <v>2411226.3258117959</v>
      </c>
      <c r="E353" s="39">
        <v>0</v>
      </c>
      <c r="F353" s="39">
        <v>0</v>
      </c>
      <c r="G353" s="39">
        <v>0</v>
      </c>
      <c r="H353" s="39">
        <v>0</v>
      </c>
      <c r="I353" s="39">
        <v>0</v>
      </c>
      <c r="J353" s="39">
        <v>0</v>
      </c>
      <c r="K353" s="38"/>
      <c r="L353" s="38"/>
    </row>
    <row r="354" spans="1:12" s="10" customFormat="1" x14ac:dyDescent="0.3">
      <c r="A354" s="3">
        <f t="shared" si="13"/>
        <v>2041</v>
      </c>
      <c r="B354" s="39">
        <v>0</v>
      </c>
      <c r="C354" s="39">
        <v>0</v>
      </c>
      <c r="D354" s="39">
        <v>2374333.7423345963</v>
      </c>
      <c r="E354" s="39">
        <v>0</v>
      </c>
      <c r="F354" s="39">
        <v>0</v>
      </c>
      <c r="G354" s="39">
        <v>0</v>
      </c>
      <c r="H354" s="39">
        <v>0</v>
      </c>
      <c r="I354" s="39">
        <v>0</v>
      </c>
      <c r="J354" s="39">
        <v>0</v>
      </c>
      <c r="K354" s="38"/>
      <c r="L354" s="38"/>
    </row>
    <row r="355" spans="1:12" s="10" customFormat="1" x14ac:dyDescent="0.3">
      <c r="A355" s="3">
        <f t="shared" si="13"/>
        <v>2042</v>
      </c>
      <c r="B355" s="39">
        <v>0</v>
      </c>
      <c r="C355" s="39">
        <v>0</v>
      </c>
      <c r="D355" s="39">
        <v>2185187.0054567959</v>
      </c>
      <c r="E355" s="39">
        <v>0</v>
      </c>
      <c r="F355" s="39">
        <v>0</v>
      </c>
      <c r="G355" s="39">
        <v>0</v>
      </c>
      <c r="H355" s="39">
        <v>0</v>
      </c>
      <c r="I355" s="39">
        <v>0</v>
      </c>
      <c r="J355" s="39">
        <v>0</v>
      </c>
      <c r="K355" s="38"/>
      <c r="L355" s="38"/>
    </row>
    <row r="356" spans="1:12" s="10" customFormat="1" x14ac:dyDescent="0.3">
      <c r="A356" s="3">
        <f t="shared" si="13"/>
        <v>2043</v>
      </c>
      <c r="B356" s="39">
        <v>0</v>
      </c>
      <c r="C356" s="39">
        <v>0</v>
      </c>
      <c r="D356" s="39">
        <v>2222696.3092174032</v>
      </c>
      <c r="E356" s="39">
        <v>0</v>
      </c>
      <c r="F356" s="39">
        <v>0</v>
      </c>
      <c r="G356" s="39">
        <v>0</v>
      </c>
      <c r="H356" s="39">
        <v>0</v>
      </c>
      <c r="I356" s="39">
        <v>0</v>
      </c>
      <c r="J356" s="39">
        <v>0</v>
      </c>
      <c r="K356" s="38"/>
      <c r="L356" s="38"/>
    </row>
    <row r="357" spans="1:12" x14ac:dyDescent="0.3">
      <c r="E357" s="26"/>
      <c r="F357" s="26"/>
      <c r="G357" s="26"/>
      <c r="H357" s="26"/>
      <c r="I357" s="26"/>
      <c r="J357" s="26"/>
      <c r="K357" s="26"/>
      <c r="L357" s="26"/>
    </row>
    <row r="358" spans="1:12" x14ac:dyDescent="0.3">
      <c r="A358" s="3">
        <f>A333+1</f>
        <v>14</v>
      </c>
      <c r="B358" s="9" t="str">
        <f ca="1">OFFSET(Portfolios!$B$7,A358,0)</f>
        <v>Portfolio14</v>
      </c>
      <c r="C358" s="9" t="str">
        <f ca="1">VLOOKUP(B358,Portfolios!$B$8:$C$47,2,FALSE)</f>
        <v>Unconstrained Tx</v>
      </c>
      <c r="E358" s="106" t="s">
        <v>180</v>
      </c>
      <c r="F358" s="106"/>
      <c r="G358" s="106"/>
      <c r="H358" s="106"/>
      <c r="I358" s="106"/>
      <c r="J358" s="106"/>
      <c r="K358" s="26"/>
      <c r="L358" s="26"/>
    </row>
    <row r="359" spans="1:12" x14ac:dyDescent="0.3">
      <c r="C359" s="28" t="s">
        <v>181</v>
      </c>
      <c r="D359" s="28" t="s">
        <v>182</v>
      </c>
      <c r="E359" s="26" t="s">
        <v>183</v>
      </c>
      <c r="F359" s="26" t="s">
        <v>184</v>
      </c>
      <c r="G359" s="26" t="s">
        <v>185</v>
      </c>
      <c r="H359" s="26" t="s">
        <v>186</v>
      </c>
      <c r="I359" s="26" t="s">
        <v>187</v>
      </c>
      <c r="J359" s="26" t="s">
        <v>188</v>
      </c>
      <c r="K359" s="26"/>
      <c r="L359" s="26"/>
    </row>
    <row r="360" spans="1:12" s="11" customFormat="1" x14ac:dyDescent="0.3">
      <c r="A360" s="3" t="s">
        <v>160</v>
      </c>
      <c r="B360" s="3" t="s">
        <v>189</v>
      </c>
      <c r="C360" s="3" t="s">
        <v>190</v>
      </c>
      <c r="D360" s="3" t="s">
        <v>191</v>
      </c>
      <c r="E360" s="42" t="s">
        <v>192</v>
      </c>
      <c r="F360" s="42" t="s">
        <v>193</v>
      </c>
      <c r="G360" s="42" t="s">
        <v>194</v>
      </c>
      <c r="H360" s="42" t="s">
        <v>195</v>
      </c>
      <c r="I360" s="42" t="s">
        <v>196</v>
      </c>
      <c r="J360" s="42" t="s">
        <v>197</v>
      </c>
      <c r="K360" s="42"/>
      <c r="L360" s="42"/>
    </row>
    <row r="361" spans="1:12" s="10" customFormat="1" x14ac:dyDescent="0.3">
      <c r="A361" s="3">
        <v>2023</v>
      </c>
      <c r="B361" s="39">
        <v>5887116.996684636</v>
      </c>
      <c r="C361" s="39">
        <v>2146155.2802338544</v>
      </c>
      <c r="D361" s="39">
        <v>2070453.6851031072</v>
      </c>
      <c r="E361" s="39">
        <v>249106.68405843258</v>
      </c>
      <c r="F361" s="39">
        <v>920247.72438260436</v>
      </c>
      <c r="G361" s="39">
        <v>506695.58228760585</v>
      </c>
      <c r="H361" s="39">
        <v>642262.73492045945</v>
      </c>
      <c r="I361" s="39">
        <v>130219.07016810354</v>
      </c>
      <c r="J361" s="39">
        <v>1292429.9206335763</v>
      </c>
      <c r="K361" s="38"/>
      <c r="L361" s="38"/>
    </row>
    <row r="362" spans="1:12" s="10" customFormat="1" x14ac:dyDescent="0.3">
      <c r="A362" s="3">
        <f>A361+1</f>
        <v>2024</v>
      </c>
      <c r="B362" s="39">
        <v>5308315.9774718601</v>
      </c>
      <c r="C362" s="39">
        <v>1653955.3806953044</v>
      </c>
      <c r="D362" s="39">
        <v>1861913.1836158037</v>
      </c>
      <c r="E362" s="39">
        <v>297253.47186568787</v>
      </c>
      <c r="F362" s="39">
        <v>877638.7874133446</v>
      </c>
      <c r="G362" s="39">
        <v>483590.50933788635</v>
      </c>
      <c r="H362" s="39">
        <v>637855.23739236873</v>
      </c>
      <c r="I362" s="39">
        <v>174437.56063955917</v>
      </c>
      <c r="J362" s="39">
        <v>1183585.0301277081</v>
      </c>
      <c r="K362" s="38"/>
      <c r="L362" s="38"/>
    </row>
    <row r="363" spans="1:12" s="10" customFormat="1" x14ac:dyDescent="0.3">
      <c r="A363" s="3">
        <f t="shared" ref="A363:A380" si="14">A362+1</f>
        <v>2025</v>
      </c>
      <c r="B363" s="39">
        <v>5049606.9465753846</v>
      </c>
      <c r="C363" s="39">
        <v>1611309.0686127339</v>
      </c>
      <c r="D363" s="39">
        <v>1857267.8659651023</v>
      </c>
      <c r="E363" s="39">
        <v>289640.34513295093</v>
      </c>
      <c r="F363" s="39">
        <v>825331.01825362071</v>
      </c>
      <c r="G363" s="39">
        <v>451818.70430268534</v>
      </c>
      <c r="H363" s="39">
        <v>558932.74509098358</v>
      </c>
      <c r="I363" s="39">
        <v>173231.08243647753</v>
      </c>
      <c r="J363" s="39">
        <v>1139343.9827459326</v>
      </c>
      <c r="K363" s="38"/>
      <c r="L363" s="38"/>
    </row>
    <row r="364" spans="1:12" s="10" customFormat="1" x14ac:dyDescent="0.3">
      <c r="A364" s="3">
        <f t="shared" si="14"/>
        <v>2026</v>
      </c>
      <c r="B364" s="39">
        <v>4363685.5572603075</v>
      </c>
      <c r="C364" s="39">
        <v>1357560.4630263641</v>
      </c>
      <c r="D364" s="39">
        <v>2381498.8688292205</v>
      </c>
      <c r="E364" s="39">
        <v>252077.27329044425</v>
      </c>
      <c r="F364" s="39">
        <v>703336.25578215835</v>
      </c>
      <c r="G364" s="39">
        <v>380505.56858233031</v>
      </c>
      <c r="H364" s="39">
        <v>507272.27164179273</v>
      </c>
      <c r="I364" s="39">
        <v>151981.90972496808</v>
      </c>
      <c r="J364" s="39">
        <v>1010951.8152122499</v>
      </c>
      <c r="K364" s="38"/>
      <c r="L364" s="38"/>
    </row>
    <row r="365" spans="1:12" s="10" customFormat="1" x14ac:dyDescent="0.3">
      <c r="A365" s="3">
        <f t="shared" si="14"/>
        <v>2027</v>
      </c>
      <c r="B365" s="39">
        <v>3677764.1679452304</v>
      </c>
      <c r="C365" s="39">
        <v>1088518.0817812281</v>
      </c>
      <c r="D365" s="39">
        <v>3027879.2425370403</v>
      </c>
      <c r="E365" s="39">
        <v>274795.77265177219</v>
      </c>
      <c r="F365" s="39">
        <v>568161.92185763014</v>
      </c>
      <c r="G365" s="39">
        <v>310247.73694417096</v>
      </c>
      <c r="H365" s="39">
        <v>471988.01379800821</v>
      </c>
      <c r="I365" s="39">
        <v>163412.10089303792</v>
      </c>
      <c r="J365" s="39">
        <v>800640.54001938261</v>
      </c>
      <c r="K365" s="38"/>
      <c r="L365" s="38"/>
    </row>
    <row r="366" spans="1:12" s="10" customFormat="1" x14ac:dyDescent="0.3">
      <c r="A366" s="3">
        <f t="shared" si="14"/>
        <v>2028</v>
      </c>
      <c r="B366" s="39">
        <v>2991842.7786301537</v>
      </c>
      <c r="C366" s="39">
        <v>838317.54834751168</v>
      </c>
      <c r="D366" s="39">
        <v>3723138.4805938271</v>
      </c>
      <c r="E366" s="39">
        <v>310986.62041476305</v>
      </c>
      <c r="F366" s="39">
        <v>441990.83974640176</v>
      </c>
      <c r="G366" s="39">
        <v>242422.54414229444</v>
      </c>
      <c r="H366" s="39">
        <v>389303.7802773955</v>
      </c>
      <c r="I366" s="39">
        <v>189934.56324876484</v>
      </c>
      <c r="J366" s="39">
        <v>578886.88245302229</v>
      </c>
      <c r="K366" s="38"/>
      <c r="L366" s="38"/>
    </row>
    <row r="367" spans="1:12" s="10" customFormat="1" x14ac:dyDescent="0.3">
      <c r="A367" s="3">
        <f t="shared" si="14"/>
        <v>2029</v>
      </c>
      <c r="B367" s="39">
        <v>2305921.3893150762</v>
      </c>
      <c r="C367" s="39">
        <v>648018.15705078375</v>
      </c>
      <c r="D367" s="39">
        <v>4123480.0225884477</v>
      </c>
      <c r="E367" s="39">
        <v>246446.28611752056</v>
      </c>
      <c r="F367" s="39">
        <v>342397.62854941777</v>
      </c>
      <c r="G367" s="39">
        <v>188151.81669220951</v>
      </c>
      <c r="H367" s="39">
        <v>298483.60797202366</v>
      </c>
      <c r="I367" s="39">
        <v>145679.98888692516</v>
      </c>
      <c r="J367" s="39">
        <v>436743.90404619597</v>
      </c>
      <c r="K367" s="38"/>
      <c r="L367" s="38"/>
    </row>
    <row r="368" spans="1:12" s="10" customFormat="1" x14ac:dyDescent="0.3">
      <c r="A368" s="3">
        <f t="shared" si="14"/>
        <v>2030</v>
      </c>
      <c r="B368" s="39">
        <v>1620000</v>
      </c>
      <c r="C368" s="39">
        <v>567418.65033957944</v>
      </c>
      <c r="D368" s="39">
        <v>2804681.0784889199</v>
      </c>
      <c r="E368" s="39">
        <v>206767.5841199939</v>
      </c>
      <c r="F368" s="39">
        <v>297613.52972945065</v>
      </c>
      <c r="G368" s="39">
        <v>165256.22625006776</v>
      </c>
      <c r="H368" s="39">
        <v>259629.79252667134</v>
      </c>
      <c r="I368" s="39">
        <v>123314.21703423686</v>
      </c>
      <c r="J368" s="39">
        <v>0</v>
      </c>
      <c r="K368" s="38"/>
      <c r="L368" s="38"/>
    </row>
    <row r="369" spans="1:12" s="10" customFormat="1" x14ac:dyDescent="0.3">
      <c r="A369" s="3">
        <f t="shared" si="14"/>
        <v>2031</v>
      </c>
      <c r="B369" s="39">
        <v>1458000</v>
      </c>
      <c r="C369" s="39">
        <v>516012.63153178297</v>
      </c>
      <c r="D369" s="39">
        <v>2840232.3855590662</v>
      </c>
      <c r="E369" s="39">
        <v>180396.21491279273</v>
      </c>
      <c r="F369" s="39">
        <v>266759.00167639786</v>
      </c>
      <c r="G369" s="39">
        <v>148235.36930278115</v>
      </c>
      <c r="H369" s="39">
        <v>235413.30733464006</v>
      </c>
      <c r="I369" s="39">
        <v>111183.47524160532</v>
      </c>
      <c r="J369" s="39">
        <v>0</v>
      </c>
      <c r="K369" s="38"/>
      <c r="L369" s="38"/>
    </row>
    <row r="370" spans="1:12" s="10" customFormat="1" x14ac:dyDescent="0.3">
      <c r="A370" s="3">
        <f t="shared" si="14"/>
        <v>2032</v>
      </c>
      <c r="B370" s="39">
        <v>1296000</v>
      </c>
      <c r="C370" s="39">
        <v>478245.51669765118</v>
      </c>
      <c r="D370" s="39">
        <v>2724005.731520649</v>
      </c>
      <c r="E370" s="39">
        <v>160075.27202056936</v>
      </c>
      <c r="F370" s="39">
        <v>230299.68718744846</v>
      </c>
      <c r="G370" s="39">
        <v>128332.461986483</v>
      </c>
      <c r="H370" s="39">
        <v>203351.26530937676</v>
      </c>
      <c r="I370" s="39">
        <v>95695.796798471143</v>
      </c>
      <c r="J370" s="39">
        <v>0</v>
      </c>
      <c r="K370" s="38"/>
      <c r="L370" s="38"/>
    </row>
    <row r="371" spans="1:12" s="10" customFormat="1" x14ac:dyDescent="0.3">
      <c r="A371" s="3">
        <f t="shared" si="14"/>
        <v>2033</v>
      </c>
      <c r="B371" s="39">
        <v>1134000.0000000002</v>
      </c>
      <c r="C371" s="39">
        <v>421935.40115132707</v>
      </c>
      <c r="D371" s="39">
        <v>2767323.7088623573</v>
      </c>
      <c r="E371" s="39">
        <v>140393.95562140798</v>
      </c>
      <c r="F371" s="39">
        <v>203726.92557985071</v>
      </c>
      <c r="G371" s="39">
        <v>110188.0433158556</v>
      </c>
      <c r="H371" s="39">
        <v>173857.19202214302</v>
      </c>
      <c r="I371" s="39">
        <v>83898.482309415835</v>
      </c>
      <c r="J371" s="39">
        <v>0</v>
      </c>
      <c r="K371" s="38"/>
      <c r="L371" s="38"/>
    </row>
    <row r="372" spans="1:12" s="10" customFormat="1" x14ac:dyDescent="0.3">
      <c r="A372" s="3">
        <f t="shared" si="14"/>
        <v>2034</v>
      </c>
      <c r="B372" s="39">
        <v>972000.00000000012</v>
      </c>
      <c r="C372" s="39">
        <v>375088.78893086669</v>
      </c>
      <c r="D372" s="39">
        <v>2677291.9536596257</v>
      </c>
      <c r="E372" s="39">
        <v>116452.92457494925</v>
      </c>
      <c r="F372" s="39">
        <v>168443.65885434361</v>
      </c>
      <c r="G372" s="39">
        <v>94036.742220277665</v>
      </c>
      <c r="H372" s="39">
        <v>146747.81259754303</v>
      </c>
      <c r="I372" s="39">
        <v>71230.072822019923</v>
      </c>
      <c r="J372" s="39">
        <v>0</v>
      </c>
      <c r="K372" s="38"/>
      <c r="L372" s="38"/>
    </row>
    <row r="373" spans="1:12" s="10" customFormat="1" x14ac:dyDescent="0.3">
      <c r="A373" s="3">
        <f t="shared" si="14"/>
        <v>2035</v>
      </c>
      <c r="B373" s="39">
        <v>810000.00000000012</v>
      </c>
      <c r="C373" s="39">
        <v>311825.57573590148</v>
      </c>
      <c r="D373" s="39">
        <v>2767644.3395462749</v>
      </c>
      <c r="E373" s="39">
        <v>98653.312503634341</v>
      </c>
      <c r="F373" s="39">
        <v>141544.60543400029</v>
      </c>
      <c r="G373" s="39">
        <v>77959.71704541576</v>
      </c>
      <c r="H373" s="39">
        <v>121677.56446723282</v>
      </c>
      <c r="I373" s="39">
        <v>58339.224813815432</v>
      </c>
      <c r="J373" s="39">
        <v>0</v>
      </c>
      <c r="K373" s="38"/>
      <c r="L373" s="38"/>
    </row>
    <row r="374" spans="1:12" s="10" customFormat="1" x14ac:dyDescent="0.3">
      <c r="A374" s="3">
        <f t="shared" si="14"/>
        <v>2036</v>
      </c>
      <c r="B374" s="39">
        <v>648000</v>
      </c>
      <c r="C374" s="39">
        <v>259475.9871433097</v>
      </c>
      <c r="D374" s="39">
        <v>2662347.7654309664</v>
      </c>
      <c r="E374" s="39">
        <v>73785.397897001938</v>
      </c>
      <c r="F374" s="39">
        <v>113188.60427827231</v>
      </c>
      <c r="G374" s="39">
        <v>62001.87935453713</v>
      </c>
      <c r="H374" s="39">
        <v>95616.375610708012</v>
      </c>
      <c r="I374" s="39">
        <v>43931.755716170868</v>
      </c>
      <c r="J374" s="39">
        <v>0</v>
      </c>
      <c r="K374" s="38"/>
      <c r="L374" s="38"/>
    </row>
    <row r="375" spans="1:12" s="10" customFormat="1" x14ac:dyDescent="0.3">
      <c r="A375" s="3">
        <f t="shared" si="14"/>
        <v>2037</v>
      </c>
      <c r="B375" s="39">
        <v>485999.99999999988</v>
      </c>
      <c r="C375" s="39">
        <v>197927.0961628035</v>
      </c>
      <c r="D375" s="39">
        <v>2660036.9110448454</v>
      </c>
      <c r="E375" s="39">
        <v>59191.180846519979</v>
      </c>
      <c r="F375" s="39">
        <v>81109.791614877904</v>
      </c>
      <c r="G375" s="39">
        <v>44452.77143089717</v>
      </c>
      <c r="H375" s="39">
        <v>69211.759967027858</v>
      </c>
      <c r="I375" s="39">
        <v>34107.399977873509</v>
      </c>
      <c r="J375" s="39">
        <v>0</v>
      </c>
      <c r="K375" s="38"/>
      <c r="L375" s="38"/>
    </row>
    <row r="376" spans="1:12" s="10" customFormat="1" x14ac:dyDescent="0.3">
      <c r="A376" s="3">
        <f t="shared" si="14"/>
        <v>2038</v>
      </c>
      <c r="B376" s="39">
        <v>324000</v>
      </c>
      <c r="C376" s="39">
        <v>137124.62173865765</v>
      </c>
      <c r="D376" s="39">
        <v>2558583.0749002807</v>
      </c>
      <c r="E376" s="39">
        <v>35546.679509216083</v>
      </c>
      <c r="F376" s="39">
        <v>53392.795297865989</v>
      </c>
      <c r="G376" s="39">
        <v>29882.849533880806</v>
      </c>
      <c r="H376" s="39">
        <v>46764.945004656794</v>
      </c>
      <c r="I376" s="39">
        <v>21288.108915722667</v>
      </c>
      <c r="J376" s="39">
        <v>0</v>
      </c>
      <c r="K376" s="38"/>
      <c r="L376" s="38"/>
    </row>
    <row r="377" spans="1:12" s="10" customFormat="1" x14ac:dyDescent="0.3">
      <c r="A377" s="3">
        <f t="shared" si="14"/>
        <v>2039</v>
      </c>
      <c r="B377" s="39">
        <v>162000.00000000003</v>
      </c>
      <c r="C377" s="39">
        <v>69145.986909895175</v>
      </c>
      <c r="D377" s="39">
        <v>2591049.6585890856</v>
      </c>
      <c r="E377" s="39">
        <v>17789.33564492091</v>
      </c>
      <c r="F377" s="39">
        <v>26621.27993207</v>
      </c>
      <c r="G377" s="39">
        <v>14745.177565123957</v>
      </c>
      <c r="H377" s="39">
        <v>23255.273333568464</v>
      </c>
      <c r="I377" s="39">
        <v>10442.946614421518</v>
      </c>
      <c r="J377" s="39">
        <v>0</v>
      </c>
      <c r="K377" s="38"/>
      <c r="L377" s="38"/>
    </row>
    <row r="378" spans="1:12" s="10" customFormat="1" x14ac:dyDescent="0.3">
      <c r="A378" s="3">
        <f t="shared" si="14"/>
        <v>2040</v>
      </c>
      <c r="B378" s="39">
        <v>0</v>
      </c>
      <c r="C378" s="39">
        <v>0</v>
      </c>
      <c r="D378" s="39">
        <v>2411226.3258117959</v>
      </c>
      <c r="E378" s="39">
        <v>0</v>
      </c>
      <c r="F378" s="39">
        <v>0</v>
      </c>
      <c r="G378" s="39">
        <v>0</v>
      </c>
      <c r="H378" s="39">
        <v>0</v>
      </c>
      <c r="I378" s="39">
        <v>0</v>
      </c>
      <c r="J378" s="39">
        <v>0</v>
      </c>
      <c r="K378" s="38"/>
      <c r="L378" s="38"/>
    </row>
    <row r="379" spans="1:12" s="10" customFormat="1" x14ac:dyDescent="0.3">
      <c r="A379" s="3">
        <f t="shared" si="14"/>
        <v>2041</v>
      </c>
      <c r="B379" s="39">
        <v>0</v>
      </c>
      <c r="C379" s="39">
        <v>0</v>
      </c>
      <c r="D379" s="39">
        <v>2374333.7423345963</v>
      </c>
      <c r="E379" s="39">
        <v>0</v>
      </c>
      <c r="F379" s="39">
        <v>0</v>
      </c>
      <c r="G379" s="39">
        <v>0</v>
      </c>
      <c r="H379" s="39">
        <v>0</v>
      </c>
      <c r="I379" s="39">
        <v>0</v>
      </c>
      <c r="J379" s="39">
        <v>0</v>
      </c>
      <c r="K379" s="38"/>
      <c r="L379" s="38"/>
    </row>
    <row r="380" spans="1:12" s="10" customFormat="1" x14ac:dyDescent="0.3">
      <c r="A380" s="3">
        <f t="shared" si="14"/>
        <v>2042</v>
      </c>
      <c r="B380" s="39">
        <v>0</v>
      </c>
      <c r="C380" s="39">
        <v>0</v>
      </c>
      <c r="D380" s="39">
        <v>2185187.0054567959</v>
      </c>
      <c r="E380" s="39">
        <v>0</v>
      </c>
      <c r="F380" s="39">
        <v>0</v>
      </c>
      <c r="G380" s="39">
        <v>0</v>
      </c>
      <c r="H380" s="39">
        <v>0</v>
      </c>
      <c r="I380" s="39">
        <v>0</v>
      </c>
      <c r="J380" s="39">
        <v>0</v>
      </c>
      <c r="K380" s="38"/>
      <c r="L380" s="38"/>
    </row>
    <row r="381" spans="1:12" s="10" customFormat="1" x14ac:dyDescent="0.3">
      <c r="A381" s="3">
        <v>2043</v>
      </c>
      <c r="B381" s="39">
        <v>0</v>
      </c>
      <c r="C381" s="39">
        <v>0</v>
      </c>
      <c r="D381" s="39">
        <v>2222696.3092174032</v>
      </c>
      <c r="E381" s="39">
        <v>0</v>
      </c>
      <c r="F381" s="39">
        <v>0</v>
      </c>
      <c r="G381" s="39">
        <v>0</v>
      </c>
      <c r="H381" s="39">
        <v>0</v>
      </c>
      <c r="I381" s="39">
        <v>0</v>
      </c>
      <c r="J381" s="39">
        <v>0</v>
      </c>
      <c r="K381" s="38"/>
      <c r="L381" s="38"/>
    </row>
    <row r="382" spans="1:12" x14ac:dyDescent="0.3">
      <c r="E382" s="26"/>
      <c r="F382" s="26"/>
      <c r="G382" s="26"/>
      <c r="H382" s="26"/>
      <c r="I382" s="26"/>
      <c r="J382" s="26"/>
      <c r="K382" s="26"/>
      <c r="L382" s="26"/>
    </row>
    <row r="383" spans="1:12" x14ac:dyDescent="0.3">
      <c r="A383" s="3">
        <f>A358+1</f>
        <v>15</v>
      </c>
      <c r="B383" s="9" t="str">
        <f ca="1">OFFSET(Portfolios!$B$7,A383,0)</f>
        <v>Portfolio15</v>
      </c>
      <c r="C383" s="9" t="str">
        <f ca="1">VLOOKUP(B383,Portfolios!$B$8:$C$47,2,FALSE)</f>
        <v>No Upgrades</v>
      </c>
      <c r="E383" s="106" t="s">
        <v>180</v>
      </c>
      <c r="F383" s="106"/>
      <c r="G383" s="106"/>
      <c r="H383" s="106"/>
      <c r="I383" s="106"/>
      <c r="J383" s="106"/>
      <c r="K383" s="26"/>
      <c r="L383" s="26"/>
    </row>
    <row r="384" spans="1:12" x14ac:dyDescent="0.3">
      <c r="C384" s="28" t="s">
        <v>181</v>
      </c>
      <c r="D384" s="28" t="s">
        <v>182</v>
      </c>
      <c r="E384" s="26" t="s">
        <v>183</v>
      </c>
      <c r="F384" s="26" t="s">
        <v>184</v>
      </c>
      <c r="G384" s="26" t="s">
        <v>185</v>
      </c>
      <c r="H384" s="26" t="s">
        <v>186</v>
      </c>
      <c r="I384" s="26" t="s">
        <v>187</v>
      </c>
      <c r="J384" s="26" t="s">
        <v>188</v>
      </c>
      <c r="K384" s="26"/>
      <c r="L384" s="26"/>
    </row>
    <row r="385" spans="1:12" s="11" customFormat="1" x14ac:dyDescent="0.3">
      <c r="A385" s="3" t="s">
        <v>160</v>
      </c>
      <c r="B385" s="3" t="s">
        <v>189</v>
      </c>
      <c r="C385" s="3" t="s">
        <v>190</v>
      </c>
      <c r="D385" s="3" t="s">
        <v>191</v>
      </c>
      <c r="E385" s="42" t="s">
        <v>192</v>
      </c>
      <c r="F385" s="42" t="s">
        <v>193</v>
      </c>
      <c r="G385" s="42" t="s">
        <v>194</v>
      </c>
      <c r="H385" s="42" t="s">
        <v>195</v>
      </c>
      <c r="I385" s="42" t="s">
        <v>196</v>
      </c>
      <c r="J385" s="42" t="s">
        <v>197</v>
      </c>
      <c r="K385" s="42"/>
      <c r="L385" s="42"/>
    </row>
    <row r="386" spans="1:12" s="10" customFormat="1" x14ac:dyDescent="0.3">
      <c r="A386" s="3">
        <v>2023</v>
      </c>
      <c r="B386" s="39">
        <v>5887116.996684636</v>
      </c>
      <c r="C386" s="39">
        <v>2146155.2802338544</v>
      </c>
      <c r="D386" s="39">
        <v>2070453.6851031072</v>
      </c>
      <c r="E386" s="39">
        <v>249106.68405843258</v>
      </c>
      <c r="F386" s="39">
        <v>920247.72438260436</v>
      </c>
      <c r="G386" s="39">
        <v>506695.58228760585</v>
      </c>
      <c r="H386" s="39">
        <v>642262.73492045945</v>
      </c>
      <c r="I386" s="39">
        <v>130219.07016810354</v>
      </c>
      <c r="J386" s="39">
        <v>1292429.9206335763</v>
      </c>
      <c r="K386" s="38"/>
      <c r="L386" s="38"/>
    </row>
    <row r="387" spans="1:12" s="10" customFormat="1" x14ac:dyDescent="0.3">
      <c r="A387" s="3">
        <f>A386+1</f>
        <v>2024</v>
      </c>
      <c r="B387" s="39">
        <v>5308315.9774718601</v>
      </c>
      <c r="C387" s="39">
        <v>1653955.3806953044</v>
      </c>
      <c r="D387" s="39">
        <v>1861913.1836158037</v>
      </c>
      <c r="E387" s="39">
        <v>297253.47186568787</v>
      </c>
      <c r="F387" s="39">
        <v>877638.7874133446</v>
      </c>
      <c r="G387" s="39">
        <v>483590.50933788635</v>
      </c>
      <c r="H387" s="39">
        <v>637855.23739236873</v>
      </c>
      <c r="I387" s="39">
        <v>174437.56063955917</v>
      </c>
      <c r="J387" s="39">
        <v>1183585.0301277081</v>
      </c>
      <c r="K387" s="38"/>
      <c r="L387" s="38"/>
    </row>
    <row r="388" spans="1:12" s="10" customFormat="1" x14ac:dyDescent="0.3">
      <c r="A388" s="3">
        <f t="shared" ref="A388:A406" si="15">A387+1</f>
        <v>2025</v>
      </c>
      <c r="B388" s="39">
        <v>5049606.9465753846</v>
      </c>
      <c r="C388" s="39">
        <v>1611309.0686127339</v>
      </c>
      <c r="D388" s="39">
        <v>1857267.8659651023</v>
      </c>
      <c r="E388" s="39">
        <v>289640.34513295093</v>
      </c>
      <c r="F388" s="39">
        <v>825331.01825362071</v>
      </c>
      <c r="G388" s="39">
        <v>451818.70430268534</v>
      </c>
      <c r="H388" s="39">
        <v>558932.74509098358</v>
      </c>
      <c r="I388" s="39">
        <v>173231.08243647753</v>
      </c>
      <c r="J388" s="39">
        <v>1139343.9827459326</v>
      </c>
      <c r="K388" s="38"/>
      <c r="L388" s="38"/>
    </row>
    <row r="389" spans="1:12" s="10" customFormat="1" x14ac:dyDescent="0.3">
      <c r="A389" s="3">
        <f t="shared" si="15"/>
        <v>2026</v>
      </c>
      <c r="B389" s="39">
        <v>4363685.5572603075</v>
      </c>
      <c r="C389" s="39">
        <v>1357560.4630263641</v>
      </c>
      <c r="D389" s="39">
        <v>2381498.8688292205</v>
      </c>
      <c r="E389" s="39">
        <v>252077.27329044425</v>
      </c>
      <c r="F389" s="39">
        <v>703336.25578215835</v>
      </c>
      <c r="G389" s="39">
        <v>380505.56858233031</v>
      </c>
      <c r="H389" s="39">
        <v>507272.27164179273</v>
      </c>
      <c r="I389" s="39">
        <v>151981.90972496808</v>
      </c>
      <c r="J389" s="39">
        <v>1010951.8152122499</v>
      </c>
      <c r="K389" s="38"/>
      <c r="L389" s="38"/>
    </row>
    <row r="390" spans="1:12" s="10" customFormat="1" x14ac:dyDescent="0.3">
      <c r="A390" s="3">
        <f t="shared" si="15"/>
        <v>2027</v>
      </c>
      <c r="B390" s="39">
        <v>3677764.1679452304</v>
      </c>
      <c r="C390" s="39">
        <v>1088518.0817812281</v>
      </c>
      <c r="D390" s="39">
        <v>3027879.2425370403</v>
      </c>
      <c r="E390" s="39">
        <v>274795.77265177219</v>
      </c>
      <c r="F390" s="39">
        <v>568161.92185763014</v>
      </c>
      <c r="G390" s="39">
        <v>310247.73694417096</v>
      </c>
      <c r="H390" s="39">
        <v>471988.01379800821</v>
      </c>
      <c r="I390" s="39">
        <v>163412.10089303792</v>
      </c>
      <c r="J390" s="39">
        <v>800640.54001938261</v>
      </c>
      <c r="K390" s="38"/>
      <c r="L390" s="38"/>
    </row>
    <row r="391" spans="1:12" s="10" customFormat="1" x14ac:dyDescent="0.3">
      <c r="A391" s="3">
        <f t="shared" si="15"/>
        <v>2028</v>
      </c>
      <c r="B391" s="39">
        <v>2991842.7786301537</v>
      </c>
      <c r="C391" s="39">
        <v>838317.54834751168</v>
      </c>
      <c r="D391" s="39">
        <v>3723138.4805938271</v>
      </c>
      <c r="E391" s="39">
        <v>310986.62041476305</v>
      </c>
      <c r="F391" s="39">
        <v>441990.83974640176</v>
      </c>
      <c r="G391" s="39">
        <v>242422.54414229444</v>
      </c>
      <c r="H391" s="39">
        <v>389303.7802773955</v>
      </c>
      <c r="I391" s="39">
        <v>189934.56324876484</v>
      </c>
      <c r="J391" s="39">
        <v>578886.88245302229</v>
      </c>
      <c r="K391" s="38"/>
      <c r="L391" s="38"/>
    </row>
    <row r="392" spans="1:12" s="10" customFormat="1" x14ac:dyDescent="0.3">
      <c r="A392" s="3">
        <f t="shared" si="15"/>
        <v>2029</v>
      </c>
      <c r="B392" s="39">
        <v>2305921.3893150762</v>
      </c>
      <c r="C392" s="39">
        <v>648018.15705078375</v>
      </c>
      <c r="D392" s="39">
        <v>4123480.0225884477</v>
      </c>
      <c r="E392" s="39">
        <v>246446.28611752056</v>
      </c>
      <c r="F392" s="39">
        <v>342397.62854941777</v>
      </c>
      <c r="G392" s="39">
        <v>188151.81669220951</v>
      </c>
      <c r="H392" s="39">
        <v>298483.60797202366</v>
      </c>
      <c r="I392" s="39">
        <v>145679.98888692516</v>
      </c>
      <c r="J392" s="39">
        <v>436743.90404619597</v>
      </c>
      <c r="K392" s="38"/>
      <c r="L392" s="38"/>
    </row>
    <row r="393" spans="1:12" s="10" customFormat="1" x14ac:dyDescent="0.3">
      <c r="A393" s="3">
        <f t="shared" si="15"/>
        <v>2030</v>
      </c>
      <c r="B393" s="39">
        <v>1620000</v>
      </c>
      <c r="C393" s="39">
        <v>567418.65033957944</v>
      </c>
      <c r="D393" s="39">
        <v>2804681.0784889199</v>
      </c>
      <c r="E393" s="39">
        <v>206767.5841199939</v>
      </c>
      <c r="F393" s="39">
        <v>297613.52972945065</v>
      </c>
      <c r="G393" s="39">
        <v>165256.22625006776</v>
      </c>
      <c r="H393" s="39">
        <v>259629.79252667134</v>
      </c>
      <c r="I393" s="39">
        <v>123314.21703423686</v>
      </c>
      <c r="J393" s="39">
        <v>0</v>
      </c>
      <c r="K393" s="38"/>
      <c r="L393" s="38"/>
    </row>
    <row r="394" spans="1:12" s="10" customFormat="1" x14ac:dyDescent="0.3">
      <c r="A394" s="3">
        <f t="shared" si="15"/>
        <v>2031</v>
      </c>
      <c r="B394" s="39">
        <v>1458000</v>
      </c>
      <c r="C394" s="39">
        <v>516012.63153178297</v>
      </c>
      <c r="D394" s="39">
        <v>2840232.3855590662</v>
      </c>
      <c r="E394" s="39">
        <v>180396.21491279273</v>
      </c>
      <c r="F394" s="39">
        <v>266759.00167639786</v>
      </c>
      <c r="G394" s="39">
        <v>148235.36930278115</v>
      </c>
      <c r="H394" s="39">
        <v>235413.30733464006</v>
      </c>
      <c r="I394" s="39">
        <v>111183.47524160532</v>
      </c>
      <c r="J394" s="39">
        <v>0</v>
      </c>
      <c r="K394" s="38"/>
      <c r="L394" s="38"/>
    </row>
    <row r="395" spans="1:12" s="10" customFormat="1" x14ac:dyDescent="0.3">
      <c r="A395" s="3">
        <f t="shared" si="15"/>
        <v>2032</v>
      </c>
      <c r="B395" s="39">
        <v>1296000</v>
      </c>
      <c r="C395" s="39">
        <v>478245.51669765118</v>
      </c>
      <c r="D395" s="39">
        <v>2724005.731520649</v>
      </c>
      <c r="E395" s="39">
        <v>160075.27202056936</v>
      </c>
      <c r="F395" s="39">
        <v>230299.68718744846</v>
      </c>
      <c r="G395" s="39">
        <v>128332.461986483</v>
      </c>
      <c r="H395" s="39">
        <v>203351.26530937676</v>
      </c>
      <c r="I395" s="39">
        <v>95695.796798471143</v>
      </c>
      <c r="J395" s="39">
        <v>0</v>
      </c>
      <c r="K395" s="38"/>
      <c r="L395" s="38"/>
    </row>
    <row r="396" spans="1:12" s="10" customFormat="1" x14ac:dyDescent="0.3">
      <c r="A396" s="3">
        <f t="shared" si="15"/>
        <v>2033</v>
      </c>
      <c r="B396" s="39">
        <v>1134000.0000000002</v>
      </c>
      <c r="C396" s="39">
        <v>421935.40115132707</v>
      </c>
      <c r="D396" s="39">
        <v>2767323.7088623573</v>
      </c>
      <c r="E396" s="39">
        <v>140393.95562140798</v>
      </c>
      <c r="F396" s="39">
        <v>203726.92557985071</v>
      </c>
      <c r="G396" s="39">
        <v>110188.0433158556</v>
      </c>
      <c r="H396" s="39">
        <v>173857.19202214302</v>
      </c>
      <c r="I396" s="39">
        <v>83898.482309415835</v>
      </c>
      <c r="J396" s="39">
        <v>0</v>
      </c>
      <c r="K396" s="38"/>
      <c r="L396" s="38"/>
    </row>
    <row r="397" spans="1:12" s="10" customFormat="1" x14ac:dyDescent="0.3">
      <c r="A397" s="3">
        <f t="shared" si="15"/>
        <v>2034</v>
      </c>
      <c r="B397" s="39">
        <v>972000.00000000012</v>
      </c>
      <c r="C397" s="39">
        <v>375088.78893086669</v>
      </c>
      <c r="D397" s="39">
        <v>2677291.9536596257</v>
      </c>
      <c r="E397" s="39">
        <v>116452.92457494925</v>
      </c>
      <c r="F397" s="39">
        <v>168443.65885434361</v>
      </c>
      <c r="G397" s="39">
        <v>94036.742220277665</v>
      </c>
      <c r="H397" s="39">
        <v>146747.81259754303</v>
      </c>
      <c r="I397" s="39">
        <v>71230.072822019923</v>
      </c>
      <c r="J397" s="39">
        <v>0</v>
      </c>
      <c r="K397" s="38"/>
      <c r="L397" s="38"/>
    </row>
    <row r="398" spans="1:12" s="10" customFormat="1" x14ac:dyDescent="0.3">
      <c r="A398" s="3">
        <f t="shared" si="15"/>
        <v>2035</v>
      </c>
      <c r="B398" s="39">
        <v>810000.00000000012</v>
      </c>
      <c r="C398" s="39">
        <v>311825.57573590148</v>
      </c>
      <c r="D398" s="39">
        <v>2767644.3395462749</v>
      </c>
      <c r="E398" s="39">
        <v>98653.312503634341</v>
      </c>
      <c r="F398" s="39">
        <v>141544.60543400029</v>
      </c>
      <c r="G398" s="39">
        <v>77959.71704541576</v>
      </c>
      <c r="H398" s="39">
        <v>121677.56446723282</v>
      </c>
      <c r="I398" s="39">
        <v>58339.224813815432</v>
      </c>
      <c r="J398" s="39">
        <v>0</v>
      </c>
      <c r="K398" s="38"/>
      <c r="L398" s="38"/>
    </row>
    <row r="399" spans="1:12" s="10" customFormat="1" x14ac:dyDescent="0.3">
      <c r="A399" s="3">
        <f t="shared" si="15"/>
        <v>2036</v>
      </c>
      <c r="B399" s="39">
        <v>648000</v>
      </c>
      <c r="C399" s="39">
        <v>259475.9871433097</v>
      </c>
      <c r="D399" s="39">
        <v>2662347.7654309664</v>
      </c>
      <c r="E399" s="39">
        <v>73785.397897001938</v>
      </c>
      <c r="F399" s="39">
        <v>113188.60427827231</v>
      </c>
      <c r="G399" s="39">
        <v>62001.87935453713</v>
      </c>
      <c r="H399" s="39">
        <v>95616.375610708012</v>
      </c>
      <c r="I399" s="39">
        <v>43931.755716170868</v>
      </c>
      <c r="J399" s="39">
        <v>0</v>
      </c>
      <c r="K399" s="38"/>
      <c r="L399" s="38"/>
    </row>
    <row r="400" spans="1:12" s="10" customFormat="1" x14ac:dyDescent="0.3">
      <c r="A400" s="3">
        <f t="shared" si="15"/>
        <v>2037</v>
      </c>
      <c r="B400" s="39">
        <v>485999.99999999988</v>
      </c>
      <c r="C400" s="39">
        <v>197927.0961628035</v>
      </c>
      <c r="D400" s="39">
        <v>2660036.9110448454</v>
      </c>
      <c r="E400" s="39">
        <v>59191.180846519979</v>
      </c>
      <c r="F400" s="39">
        <v>81109.791614877904</v>
      </c>
      <c r="G400" s="39">
        <v>44452.77143089717</v>
      </c>
      <c r="H400" s="39">
        <v>69211.759967027858</v>
      </c>
      <c r="I400" s="39">
        <v>34107.399977873509</v>
      </c>
      <c r="J400" s="39">
        <v>0</v>
      </c>
      <c r="K400" s="38"/>
      <c r="L400" s="38"/>
    </row>
    <row r="401" spans="1:12" s="10" customFormat="1" x14ac:dyDescent="0.3">
      <c r="A401" s="3">
        <f t="shared" si="15"/>
        <v>2038</v>
      </c>
      <c r="B401" s="39">
        <v>324000</v>
      </c>
      <c r="C401" s="39">
        <v>137124.62173865765</v>
      </c>
      <c r="D401" s="39">
        <v>2558583.0749002807</v>
      </c>
      <c r="E401" s="39">
        <v>35546.679509216083</v>
      </c>
      <c r="F401" s="39">
        <v>53392.795297865989</v>
      </c>
      <c r="G401" s="39">
        <v>29882.849533880806</v>
      </c>
      <c r="H401" s="39">
        <v>46764.945004656794</v>
      </c>
      <c r="I401" s="39">
        <v>21288.108915722667</v>
      </c>
      <c r="J401" s="39">
        <v>0</v>
      </c>
      <c r="K401" s="38"/>
      <c r="L401" s="38"/>
    </row>
    <row r="402" spans="1:12" s="10" customFormat="1" x14ac:dyDescent="0.3">
      <c r="A402" s="3">
        <f t="shared" si="15"/>
        <v>2039</v>
      </c>
      <c r="B402" s="39">
        <v>162000.00000000003</v>
      </c>
      <c r="C402" s="39">
        <v>69145.986909895175</v>
      </c>
      <c r="D402" s="39">
        <v>2591049.6585890856</v>
      </c>
      <c r="E402" s="39">
        <v>17789.33564492091</v>
      </c>
      <c r="F402" s="39">
        <v>26621.27993207</v>
      </c>
      <c r="G402" s="39">
        <v>14745.177565123957</v>
      </c>
      <c r="H402" s="39">
        <v>23255.273333568464</v>
      </c>
      <c r="I402" s="39">
        <v>10442.946614421518</v>
      </c>
      <c r="J402" s="39">
        <v>0</v>
      </c>
      <c r="K402" s="38"/>
      <c r="L402" s="38"/>
    </row>
    <row r="403" spans="1:12" s="10" customFormat="1" x14ac:dyDescent="0.3">
      <c r="A403" s="3">
        <f t="shared" si="15"/>
        <v>2040</v>
      </c>
      <c r="B403" s="39">
        <v>0</v>
      </c>
      <c r="C403" s="39">
        <v>0</v>
      </c>
      <c r="D403" s="39">
        <v>2411226.3258117959</v>
      </c>
      <c r="E403" s="39">
        <v>0</v>
      </c>
      <c r="F403" s="39">
        <v>0</v>
      </c>
      <c r="G403" s="39">
        <v>0</v>
      </c>
      <c r="H403" s="39">
        <v>0</v>
      </c>
      <c r="I403" s="39">
        <v>0</v>
      </c>
      <c r="J403" s="39">
        <v>0</v>
      </c>
      <c r="K403" s="38"/>
      <c r="L403" s="38"/>
    </row>
    <row r="404" spans="1:12" s="10" customFormat="1" x14ac:dyDescent="0.3">
      <c r="A404" s="3">
        <f t="shared" si="15"/>
        <v>2041</v>
      </c>
      <c r="B404" s="39">
        <v>0</v>
      </c>
      <c r="C404" s="39">
        <v>0</v>
      </c>
      <c r="D404" s="39">
        <v>2374333.7423345963</v>
      </c>
      <c r="E404" s="39">
        <v>0</v>
      </c>
      <c r="F404" s="39">
        <v>0</v>
      </c>
      <c r="G404" s="39">
        <v>0</v>
      </c>
      <c r="H404" s="39">
        <v>0</v>
      </c>
      <c r="I404" s="39">
        <v>0</v>
      </c>
      <c r="J404" s="39">
        <v>0</v>
      </c>
      <c r="K404" s="38"/>
      <c r="L404" s="38"/>
    </row>
    <row r="405" spans="1:12" s="10" customFormat="1" x14ac:dyDescent="0.3">
      <c r="A405" s="3">
        <f t="shared" si="15"/>
        <v>2042</v>
      </c>
      <c r="B405" s="39">
        <v>0</v>
      </c>
      <c r="C405" s="39">
        <v>0</v>
      </c>
      <c r="D405" s="39">
        <v>2185187.0054567959</v>
      </c>
      <c r="E405" s="39">
        <v>0</v>
      </c>
      <c r="F405" s="39">
        <v>0</v>
      </c>
      <c r="G405" s="39">
        <v>0</v>
      </c>
      <c r="H405" s="39">
        <v>0</v>
      </c>
      <c r="I405" s="39">
        <v>0</v>
      </c>
      <c r="J405" s="39">
        <v>0</v>
      </c>
      <c r="K405" s="38"/>
      <c r="L405" s="38"/>
    </row>
    <row r="406" spans="1:12" s="10" customFormat="1" x14ac:dyDescent="0.3">
      <c r="A406" s="3">
        <f t="shared" si="15"/>
        <v>2043</v>
      </c>
      <c r="B406" s="39">
        <v>0</v>
      </c>
      <c r="C406" s="39">
        <v>0</v>
      </c>
      <c r="D406" s="39">
        <v>2222696.3092174032</v>
      </c>
      <c r="E406" s="39">
        <v>0</v>
      </c>
      <c r="F406" s="39">
        <v>0</v>
      </c>
      <c r="G406" s="39">
        <v>0</v>
      </c>
      <c r="H406" s="39">
        <v>0</v>
      </c>
      <c r="I406" s="39">
        <v>0</v>
      </c>
      <c r="J406" s="39">
        <v>0</v>
      </c>
      <c r="K406" s="38"/>
      <c r="L406" s="38"/>
    </row>
    <row r="407" spans="1:12" x14ac:dyDescent="0.3">
      <c r="E407" s="26"/>
      <c r="F407" s="26"/>
      <c r="G407" s="26"/>
      <c r="H407" s="26"/>
      <c r="I407" s="26"/>
      <c r="J407" s="26"/>
      <c r="K407" s="26"/>
      <c r="L407" s="26"/>
    </row>
    <row r="408" spans="1:12" x14ac:dyDescent="0.3">
      <c r="A408" s="3">
        <f>A383+1</f>
        <v>16</v>
      </c>
      <c r="B408" s="9" t="str">
        <f ca="1">OFFSET(Portfolios!$B$7,A408,0)</f>
        <v>Portfolio16</v>
      </c>
      <c r="C408" s="9" t="str">
        <f ca="1">VLOOKUP(B408,Portfolios!$B$8:$C$47,2,FALSE)</f>
        <v>Unconstrained SoA</v>
      </c>
      <c r="E408" s="106" t="s">
        <v>180</v>
      </c>
      <c r="F408" s="106"/>
      <c r="G408" s="106"/>
      <c r="H408" s="106"/>
      <c r="I408" s="106"/>
      <c r="J408" s="106"/>
      <c r="K408" s="26"/>
      <c r="L408" s="26"/>
    </row>
    <row r="409" spans="1:12" x14ac:dyDescent="0.3">
      <c r="C409" s="28" t="s">
        <v>181</v>
      </c>
      <c r="D409" s="28" t="s">
        <v>182</v>
      </c>
      <c r="E409" s="26" t="s">
        <v>183</v>
      </c>
      <c r="F409" s="26" t="s">
        <v>184</v>
      </c>
      <c r="G409" s="26" t="s">
        <v>185</v>
      </c>
      <c r="H409" s="26" t="s">
        <v>186</v>
      </c>
      <c r="I409" s="26" t="s">
        <v>187</v>
      </c>
      <c r="J409" s="26" t="s">
        <v>188</v>
      </c>
      <c r="K409" s="26"/>
      <c r="L409" s="26"/>
    </row>
    <row r="410" spans="1:12" s="11" customFormat="1" x14ac:dyDescent="0.3">
      <c r="A410" s="3" t="s">
        <v>160</v>
      </c>
      <c r="B410" s="3" t="s">
        <v>189</v>
      </c>
      <c r="C410" s="3" t="s">
        <v>190</v>
      </c>
      <c r="D410" s="3" t="s">
        <v>191</v>
      </c>
      <c r="E410" s="42" t="s">
        <v>192</v>
      </c>
      <c r="F410" s="42" t="s">
        <v>193</v>
      </c>
      <c r="G410" s="42" t="s">
        <v>194</v>
      </c>
      <c r="H410" s="42" t="s">
        <v>195</v>
      </c>
      <c r="I410" s="42" t="s">
        <v>196</v>
      </c>
      <c r="J410" s="42" t="s">
        <v>197</v>
      </c>
      <c r="K410" s="42"/>
      <c r="L410" s="42"/>
    </row>
    <row r="411" spans="1:12" s="10" customFormat="1" x14ac:dyDescent="0.3">
      <c r="A411" s="3">
        <v>2023</v>
      </c>
      <c r="B411" s="39">
        <v>5887116.996684636</v>
      </c>
      <c r="C411" s="39">
        <v>2146155.2802338544</v>
      </c>
      <c r="D411" s="39">
        <v>2070453.6851031072</v>
      </c>
      <c r="E411" s="39">
        <v>249106.68405843258</v>
      </c>
      <c r="F411" s="39">
        <v>920247.72438260436</v>
      </c>
      <c r="G411" s="39">
        <v>506695.58228760585</v>
      </c>
      <c r="H411" s="39">
        <v>642262.73492045945</v>
      </c>
      <c r="I411" s="39">
        <v>130219.07016810354</v>
      </c>
      <c r="J411" s="39">
        <v>1292429.9206335763</v>
      </c>
      <c r="K411" s="38"/>
      <c r="L411" s="38"/>
    </row>
    <row r="412" spans="1:12" s="10" customFormat="1" x14ac:dyDescent="0.3">
      <c r="A412" s="3">
        <f>A411+1</f>
        <v>2024</v>
      </c>
      <c r="B412" s="39">
        <v>5308315.9774718601</v>
      </c>
      <c r="C412" s="39">
        <v>1653955.3806953044</v>
      </c>
      <c r="D412" s="39">
        <v>1861913.1836158037</v>
      </c>
      <c r="E412" s="39">
        <v>297253.47186568787</v>
      </c>
      <c r="F412" s="39">
        <v>877638.7874133446</v>
      </c>
      <c r="G412" s="39">
        <v>483590.50933788635</v>
      </c>
      <c r="H412" s="39">
        <v>637855.23739236873</v>
      </c>
      <c r="I412" s="39">
        <v>174437.56063955917</v>
      </c>
      <c r="J412" s="39">
        <v>1183585.0301277081</v>
      </c>
      <c r="K412" s="38"/>
      <c r="L412" s="38"/>
    </row>
    <row r="413" spans="1:12" s="10" customFormat="1" x14ac:dyDescent="0.3">
      <c r="A413" s="3">
        <f t="shared" ref="A413:A431" si="16">A412+1</f>
        <v>2025</v>
      </c>
      <c r="B413" s="39">
        <v>5049606.9465753846</v>
      </c>
      <c r="C413" s="39">
        <v>1611309.0686127339</v>
      </c>
      <c r="D413" s="39">
        <v>1857267.8659651023</v>
      </c>
      <c r="E413" s="39">
        <v>289640.34513295093</v>
      </c>
      <c r="F413" s="39">
        <v>825331.01825362071</v>
      </c>
      <c r="G413" s="39">
        <v>451818.70430268534</v>
      </c>
      <c r="H413" s="39">
        <v>558932.74509098358</v>
      </c>
      <c r="I413" s="39">
        <v>173231.08243647753</v>
      </c>
      <c r="J413" s="39">
        <v>1139343.9827459326</v>
      </c>
      <c r="K413" s="38"/>
      <c r="L413" s="38"/>
    </row>
    <row r="414" spans="1:12" s="10" customFormat="1" x14ac:dyDescent="0.3">
      <c r="A414" s="3">
        <f t="shared" si="16"/>
        <v>2026</v>
      </c>
      <c r="B414" s="39">
        <v>4363685.5572603075</v>
      </c>
      <c r="C414" s="39">
        <v>1357560.4630263641</v>
      </c>
      <c r="D414" s="39">
        <v>2381498.8688292205</v>
      </c>
      <c r="E414" s="39">
        <v>252077.27329044425</v>
      </c>
      <c r="F414" s="39">
        <v>703336.25578215835</v>
      </c>
      <c r="G414" s="39">
        <v>380505.56858233031</v>
      </c>
      <c r="H414" s="39">
        <v>507272.27164179273</v>
      </c>
      <c r="I414" s="39">
        <v>151981.90972496808</v>
      </c>
      <c r="J414" s="39">
        <v>1010951.8152122499</v>
      </c>
      <c r="K414" s="38"/>
      <c r="L414" s="38"/>
    </row>
    <row r="415" spans="1:12" s="10" customFormat="1" x14ac:dyDescent="0.3">
      <c r="A415" s="3">
        <f t="shared" si="16"/>
        <v>2027</v>
      </c>
      <c r="B415" s="39">
        <v>3677764.1679452304</v>
      </c>
      <c r="C415" s="39">
        <v>1088518.0817812281</v>
      </c>
      <c r="D415" s="39">
        <v>3027879.2425370403</v>
      </c>
      <c r="E415" s="39">
        <v>274795.77265177219</v>
      </c>
      <c r="F415" s="39">
        <v>568161.92185763014</v>
      </c>
      <c r="G415" s="39">
        <v>310247.73694417096</v>
      </c>
      <c r="H415" s="39">
        <v>471988.01379800821</v>
      </c>
      <c r="I415" s="39">
        <v>163412.10089303792</v>
      </c>
      <c r="J415" s="39">
        <v>800640.54001938261</v>
      </c>
      <c r="K415" s="38"/>
      <c r="L415" s="38"/>
    </row>
    <row r="416" spans="1:12" s="10" customFormat="1" x14ac:dyDescent="0.3">
      <c r="A416" s="3">
        <f t="shared" si="16"/>
        <v>2028</v>
      </c>
      <c r="B416" s="39">
        <v>2991842.7786301537</v>
      </c>
      <c r="C416" s="39">
        <v>838317.54834751168</v>
      </c>
      <c r="D416" s="39">
        <v>3723138.4805938271</v>
      </c>
      <c r="E416" s="39">
        <v>310986.62041476305</v>
      </c>
      <c r="F416" s="39">
        <v>441990.83974640176</v>
      </c>
      <c r="G416" s="39">
        <v>242422.54414229444</v>
      </c>
      <c r="H416" s="39">
        <v>389303.7802773955</v>
      </c>
      <c r="I416" s="39">
        <v>189934.56324876484</v>
      </c>
      <c r="J416" s="39">
        <v>578886.88245302229</v>
      </c>
      <c r="K416" s="38"/>
      <c r="L416" s="38"/>
    </row>
    <row r="417" spans="1:12" s="10" customFormat="1" x14ac:dyDescent="0.3">
      <c r="A417" s="3">
        <f t="shared" si="16"/>
        <v>2029</v>
      </c>
      <c r="B417" s="39">
        <v>2305921.3893150762</v>
      </c>
      <c r="C417" s="39">
        <v>648018.15705078375</v>
      </c>
      <c r="D417" s="39">
        <v>4123480.0225884477</v>
      </c>
      <c r="E417" s="39">
        <v>246446.28611752056</v>
      </c>
      <c r="F417" s="39">
        <v>342397.62854941777</v>
      </c>
      <c r="G417" s="39">
        <v>188151.81669220951</v>
      </c>
      <c r="H417" s="39">
        <v>298483.60797202366</v>
      </c>
      <c r="I417" s="39">
        <v>145679.98888692516</v>
      </c>
      <c r="J417" s="39">
        <v>436743.90404619597</v>
      </c>
      <c r="K417" s="38"/>
      <c r="L417" s="38"/>
    </row>
    <row r="418" spans="1:12" s="10" customFormat="1" x14ac:dyDescent="0.3">
      <c r="A418" s="3">
        <f t="shared" si="16"/>
        <v>2030</v>
      </c>
      <c r="B418" s="39">
        <v>1620000</v>
      </c>
      <c r="C418" s="39">
        <v>567418.65033957944</v>
      </c>
      <c r="D418" s="39">
        <v>2804681.0784889199</v>
      </c>
      <c r="E418" s="39">
        <v>206767.5841199939</v>
      </c>
      <c r="F418" s="39">
        <v>297613.52972945065</v>
      </c>
      <c r="G418" s="39">
        <v>165256.22625006776</v>
      </c>
      <c r="H418" s="39">
        <v>259629.79252667134</v>
      </c>
      <c r="I418" s="39">
        <v>123314.21703423686</v>
      </c>
      <c r="J418" s="39">
        <v>0</v>
      </c>
      <c r="K418" s="38"/>
      <c r="L418" s="38"/>
    </row>
    <row r="419" spans="1:12" s="10" customFormat="1" x14ac:dyDescent="0.3">
      <c r="A419" s="3">
        <f t="shared" si="16"/>
        <v>2031</v>
      </c>
      <c r="B419" s="39">
        <v>1458000</v>
      </c>
      <c r="C419" s="39">
        <v>516012.63153178297</v>
      </c>
      <c r="D419" s="39">
        <v>2840232.3855590662</v>
      </c>
      <c r="E419" s="39">
        <v>180396.21491279273</v>
      </c>
      <c r="F419" s="39">
        <v>266759.00167639786</v>
      </c>
      <c r="G419" s="39">
        <v>148235.36930278115</v>
      </c>
      <c r="H419" s="39">
        <v>235413.30733464006</v>
      </c>
      <c r="I419" s="39">
        <v>111183.47524160532</v>
      </c>
      <c r="J419" s="39">
        <v>0</v>
      </c>
      <c r="K419" s="38"/>
      <c r="L419" s="38"/>
    </row>
    <row r="420" spans="1:12" s="10" customFormat="1" x14ac:dyDescent="0.3">
      <c r="A420" s="3">
        <f t="shared" si="16"/>
        <v>2032</v>
      </c>
      <c r="B420" s="39">
        <v>1296000</v>
      </c>
      <c r="C420" s="39">
        <v>478245.51669765118</v>
      </c>
      <c r="D420" s="39">
        <v>2724005.731520649</v>
      </c>
      <c r="E420" s="39">
        <v>160075.27202056936</v>
      </c>
      <c r="F420" s="39">
        <v>230299.68718744846</v>
      </c>
      <c r="G420" s="39">
        <v>128332.461986483</v>
      </c>
      <c r="H420" s="39">
        <v>203351.26530937676</v>
      </c>
      <c r="I420" s="39">
        <v>95695.796798471143</v>
      </c>
      <c r="J420" s="39">
        <v>0</v>
      </c>
      <c r="K420" s="38"/>
      <c r="L420" s="38"/>
    </row>
    <row r="421" spans="1:12" s="10" customFormat="1" x14ac:dyDescent="0.3">
      <c r="A421" s="3">
        <f t="shared" si="16"/>
        <v>2033</v>
      </c>
      <c r="B421" s="39">
        <v>1134000.0000000002</v>
      </c>
      <c r="C421" s="39">
        <v>421935.40115132707</v>
      </c>
      <c r="D421" s="39">
        <v>2767323.7088623573</v>
      </c>
      <c r="E421" s="39">
        <v>140393.95562140798</v>
      </c>
      <c r="F421" s="39">
        <v>203726.92557985071</v>
      </c>
      <c r="G421" s="39">
        <v>110188.0433158556</v>
      </c>
      <c r="H421" s="39">
        <v>173857.19202214302</v>
      </c>
      <c r="I421" s="39">
        <v>83898.482309415835</v>
      </c>
      <c r="J421" s="39">
        <v>0</v>
      </c>
      <c r="K421" s="38"/>
      <c r="L421" s="38"/>
    </row>
    <row r="422" spans="1:12" s="10" customFormat="1" x14ac:dyDescent="0.3">
      <c r="A422" s="3">
        <f t="shared" si="16"/>
        <v>2034</v>
      </c>
      <c r="B422" s="39">
        <v>972000.00000000012</v>
      </c>
      <c r="C422" s="39">
        <v>375088.78893086669</v>
      </c>
      <c r="D422" s="39">
        <v>2677291.9536596257</v>
      </c>
      <c r="E422" s="39">
        <v>116452.92457494925</v>
      </c>
      <c r="F422" s="39">
        <v>168443.65885434361</v>
      </c>
      <c r="G422" s="39">
        <v>94036.742220277665</v>
      </c>
      <c r="H422" s="39">
        <v>146747.81259754303</v>
      </c>
      <c r="I422" s="39">
        <v>71230.072822019923</v>
      </c>
      <c r="J422" s="39">
        <v>0</v>
      </c>
      <c r="K422" s="38"/>
      <c r="L422" s="38"/>
    </row>
    <row r="423" spans="1:12" s="10" customFormat="1" x14ac:dyDescent="0.3">
      <c r="A423" s="3">
        <f t="shared" si="16"/>
        <v>2035</v>
      </c>
      <c r="B423" s="39">
        <v>810000.00000000012</v>
      </c>
      <c r="C423" s="39">
        <v>311825.57573590148</v>
      </c>
      <c r="D423" s="39">
        <v>2767644.3395462749</v>
      </c>
      <c r="E423" s="39">
        <v>98653.312503634341</v>
      </c>
      <c r="F423" s="39">
        <v>141544.60543400029</v>
      </c>
      <c r="G423" s="39">
        <v>77959.71704541576</v>
      </c>
      <c r="H423" s="39">
        <v>121677.56446723282</v>
      </c>
      <c r="I423" s="39">
        <v>58339.224813815432</v>
      </c>
      <c r="J423" s="39">
        <v>0</v>
      </c>
      <c r="K423" s="38"/>
      <c r="L423" s="38"/>
    </row>
    <row r="424" spans="1:12" s="10" customFormat="1" x14ac:dyDescent="0.3">
      <c r="A424" s="3">
        <f t="shared" si="16"/>
        <v>2036</v>
      </c>
      <c r="B424" s="39">
        <v>648000</v>
      </c>
      <c r="C424" s="39">
        <v>259475.9871433097</v>
      </c>
      <c r="D424" s="39">
        <v>2662347.7654309664</v>
      </c>
      <c r="E424" s="39">
        <v>73785.397897001938</v>
      </c>
      <c r="F424" s="39">
        <v>113188.60427827231</v>
      </c>
      <c r="G424" s="39">
        <v>62001.87935453713</v>
      </c>
      <c r="H424" s="39">
        <v>95616.375610708012</v>
      </c>
      <c r="I424" s="39">
        <v>43931.755716170868</v>
      </c>
      <c r="J424" s="39">
        <v>0</v>
      </c>
      <c r="K424" s="38"/>
      <c r="L424" s="38"/>
    </row>
    <row r="425" spans="1:12" s="10" customFormat="1" x14ac:dyDescent="0.3">
      <c r="A425" s="3">
        <f t="shared" si="16"/>
        <v>2037</v>
      </c>
      <c r="B425" s="39">
        <v>485999.99999999988</v>
      </c>
      <c r="C425" s="39">
        <v>197927.0961628035</v>
      </c>
      <c r="D425" s="39">
        <v>2660036.9110448454</v>
      </c>
      <c r="E425" s="39">
        <v>59191.180846519979</v>
      </c>
      <c r="F425" s="39">
        <v>81109.791614877904</v>
      </c>
      <c r="G425" s="39">
        <v>44452.77143089717</v>
      </c>
      <c r="H425" s="39">
        <v>69211.759967027858</v>
      </c>
      <c r="I425" s="39">
        <v>34107.399977873509</v>
      </c>
      <c r="J425" s="39">
        <v>0</v>
      </c>
      <c r="K425" s="38"/>
      <c r="L425" s="38"/>
    </row>
    <row r="426" spans="1:12" s="10" customFormat="1" x14ac:dyDescent="0.3">
      <c r="A426" s="3">
        <f t="shared" si="16"/>
        <v>2038</v>
      </c>
      <c r="B426" s="39">
        <v>324000</v>
      </c>
      <c r="C426" s="39">
        <v>137124.62173865765</v>
      </c>
      <c r="D426" s="39">
        <v>2558583.0749002807</v>
      </c>
      <c r="E426" s="39">
        <v>35546.679509216083</v>
      </c>
      <c r="F426" s="39">
        <v>53392.795297865989</v>
      </c>
      <c r="G426" s="39">
        <v>29882.849533880806</v>
      </c>
      <c r="H426" s="39">
        <v>46764.945004656794</v>
      </c>
      <c r="I426" s="39">
        <v>21288.108915722667</v>
      </c>
      <c r="J426" s="39">
        <v>0</v>
      </c>
      <c r="K426" s="38"/>
      <c r="L426" s="38"/>
    </row>
    <row r="427" spans="1:12" s="10" customFormat="1" x14ac:dyDescent="0.3">
      <c r="A427" s="3">
        <f t="shared" si="16"/>
        <v>2039</v>
      </c>
      <c r="B427" s="39">
        <v>162000.00000000003</v>
      </c>
      <c r="C427" s="39">
        <v>69145.986909895175</v>
      </c>
      <c r="D427" s="39">
        <v>2591049.6585890856</v>
      </c>
      <c r="E427" s="39">
        <v>17789.33564492091</v>
      </c>
      <c r="F427" s="39">
        <v>26621.27993207</v>
      </c>
      <c r="G427" s="39">
        <v>14745.177565123957</v>
      </c>
      <c r="H427" s="39">
        <v>23255.273333568464</v>
      </c>
      <c r="I427" s="39">
        <v>10442.946614421518</v>
      </c>
      <c r="J427" s="39">
        <v>0</v>
      </c>
      <c r="K427" s="38"/>
      <c r="L427" s="38"/>
    </row>
    <row r="428" spans="1:12" s="10" customFormat="1" x14ac:dyDescent="0.3">
      <c r="A428" s="3">
        <f t="shared" si="16"/>
        <v>2040</v>
      </c>
      <c r="B428" s="39">
        <v>0</v>
      </c>
      <c r="C428" s="39">
        <v>0</v>
      </c>
      <c r="D428" s="39">
        <v>2411226.3258117959</v>
      </c>
      <c r="E428" s="39">
        <v>0</v>
      </c>
      <c r="F428" s="39">
        <v>0</v>
      </c>
      <c r="G428" s="39">
        <v>0</v>
      </c>
      <c r="H428" s="39">
        <v>0</v>
      </c>
      <c r="I428" s="39">
        <v>0</v>
      </c>
      <c r="J428" s="39">
        <v>0</v>
      </c>
      <c r="K428" s="38"/>
      <c r="L428" s="38"/>
    </row>
    <row r="429" spans="1:12" s="10" customFormat="1" x14ac:dyDescent="0.3">
      <c r="A429" s="3">
        <f t="shared" si="16"/>
        <v>2041</v>
      </c>
      <c r="B429" s="39">
        <v>0</v>
      </c>
      <c r="C429" s="39">
        <v>0</v>
      </c>
      <c r="D429" s="39">
        <v>2374333.7423345963</v>
      </c>
      <c r="E429" s="39">
        <v>0</v>
      </c>
      <c r="F429" s="39">
        <v>0</v>
      </c>
      <c r="G429" s="39">
        <v>0</v>
      </c>
      <c r="H429" s="39">
        <v>0</v>
      </c>
      <c r="I429" s="39">
        <v>0</v>
      </c>
      <c r="J429" s="39">
        <v>0</v>
      </c>
      <c r="K429" s="38"/>
      <c r="L429" s="38"/>
    </row>
    <row r="430" spans="1:12" s="10" customFormat="1" x14ac:dyDescent="0.3">
      <c r="A430" s="3">
        <f t="shared" si="16"/>
        <v>2042</v>
      </c>
      <c r="B430" s="39">
        <v>0</v>
      </c>
      <c r="C430" s="39">
        <v>0</v>
      </c>
      <c r="D430" s="39">
        <v>2185187.0054567959</v>
      </c>
      <c r="E430" s="39">
        <v>0</v>
      </c>
      <c r="F430" s="39">
        <v>0</v>
      </c>
      <c r="G430" s="39">
        <v>0</v>
      </c>
      <c r="H430" s="39">
        <v>0</v>
      </c>
      <c r="I430" s="39">
        <v>0</v>
      </c>
      <c r="J430" s="39">
        <v>0</v>
      </c>
      <c r="K430" s="38"/>
      <c r="L430" s="38"/>
    </row>
    <row r="431" spans="1:12" s="10" customFormat="1" x14ac:dyDescent="0.3">
      <c r="A431" s="3">
        <f t="shared" si="16"/>
        <v>2043</v>
      </c>
      <c r="B431" s="39">
        <v>0</v>
      </c>
      <c r="C431" s="39">
        <v>0</v>
      </c>
      <c r="D431" s="39">
        <v>2222696.3092174032</v>
      </c>
      <c r="E431" s="39">
        <v>0</v>
      </c>
      <c r="F431" s="39">
        <v>0</v>
      </c>
      <c r="G431" s="39">
        <v>0</v>
      </c>
      <c r="H431" s="39">
        <v>0</v>
      </c>
      <c r="I431" s="39">
        <v>0</v>
      </c>
      <c r="J431" s="39">
        <v>0</v>
      </c>
      <c r="K431" s="38"/>
      <c r="L431" s="38"/>
    </row>
    <row r="432" spans="1:12" x14ac:dyDescent="0.3">
      <c r="E432" s="26"/>
      <c r="F432" s="26"/>
      <c r="G432" s="26"/>
      <c r="H432" s="26"/>
      <c r="I432" s="26"/>
      <c r="J432" s="26"/>
      <c r="K432" s="26"/>
      <c r="L432" s="26"/>
    </row>
    <row r="433" spans="1:12" x14ac:dyDescent="0.3">
      <c r="A433" s="3">
        <f>A408+1</f>
        <v>17</v>
      </c>
      <c r="B433" s="9" t="str">
        <f ca="1">OFFSET(Portfolios!$B$7,A433,0)</f>
        <v>Portfolio17</v>
      </c>
      <c r="C433" s="9" t="str">
        <f ca="1">VLOOKUP(B433,Portfolios!$B$8:$C$47,2,FALSE)</f>
        <v>Unconstrained SoA Plus</v>
      </c>
      <c r="E433" s="106" t="s">
        <v>180</v>
      </c>
      <c r="F433" s="106"/>
      <c r="G433" s="106"/>
      <c r="H433" s="106"/>
      <c r="I433" s="106"/>
      <c r="J433" s="106"/>
      <c r="K433" s="26"/>
      <c r="L433" s="26"/>
    </row>
    <row r="434" spans="1:12" x14ac:dyDescent="0.3">
      <c r="C434" s="28" t="s">
        <v>181</v>
      </c>
      <c r="D434" s="28" t="s">
        <v>182</v>
      </c>
      <c r="E434" s="26" t="s">
        <v>183</v>
      </c>
      <c r="F434" s="26" t="s">
        <v>184</v>
      </c>
      <c r="G434" s="26" t="s">
        <v>185</v>
      </c>
      <c r="H434" s="26" t="s">
        <v>186</v>
      </c>
      <c r="I434" s="26" t="s">
        <v>187</v>
      </c>
      <c r="J434" s="26" t="s">
        <v>188</v>
      </c>
      <c r="K434" s="26"/>
      <c r="L434" s="26"/>
    </row>
    <row r="435" spans="1:12" s="11" customFormat="1" x14ac:dyDescent="0.3">
      <c r="A435" s="3" t="s">
        <v>160</v>
      </c>
      <c r="B435" s="3" t="s">
        <v>189</v>
      </c>
      <c r="C435" s="3" t="s">
        <v>190</v>
      </c>
      <c r="D435" s="3" t="s">
        <v>191</v>
      </c>
      <c r="E435" s="42" t="s">
        <v>192</v>
      </c>
      <c r="F435" s="42" t="s">
        <v>193</v>
      </c>
      <c r="G435" s="42" t="s">
        <v>194</v>
      </c>
      <c r="H435" s="42" t="s">
        <v>195</v>
      </c>
      <c r="I435" s="42" t="s">
        <v>196</v>
      </c>
      <c r="J435" s="42" t="s">
        <v>197</v>
      </c>
      <c r="K435" s="42"/>
      <c r="L435" s="42"/>
    </row>
    <row r="436" spans="1:12" s="10" customFormat="1" x14ac:dyDescent="0.3">
      <c r="A436" s="3">
        <v>2023</v>
      </c>
      <c r="B436" s="39">
        <v>5887116.996684636</v>
      </c>
      <c r="C436" s="39">
        <v>2146155.2802338544</v>
      </c>
      <c r="D436" s="39">
        <v>2070453.6851031072</v>
      </c>
      <c r="E436" s="39">
        <v>249106.68405843258</v>
      </c>
      <c r="F436" s="39">
        <v>920247.72438260436</v>
      </c>
      <c r="G436" s="39">
        <v>506695.58228760585</v>
      </c>
      <c r="H436" s="39">
        <v>642262.73492045945</v>
      </c>
      <c r="I436" s="39">
        <v>130219.07016810354</v>
      </c>
      <c r="J436" s="39">
        <v>1292429.9206335763</v>
      </c>
      <c r="K436" s="38"/>
      <c r="L436" s="38"/>
    </row>
    <row r="437" spans="1:12" s="10" customFormat="1" x14ac:dyDescent="0.3">
      <c r="A437" s="3">
        <f>A436+1</f>
        <v>2024</v>
      </c>
      <c r="B437" s="39">
        <v>5308315.9774718601</v>
      </c>
      <c r="C437" s="39">
        <v>1653955.3806953044</v>
      </c>
      <c r="D437" s="39">
        <v>1861913.1836158037</v>
      </c>
      <c r="E437" s="39">
        <v>297253.47186568787</v>
      </c>
      <c r="F437" s="39">
        <v>877638.7874133446</v>
      </c>
      <c r="G437" s="39">
        <v>483590.50933788635</v>
      </c>
      <c r="H437" s="39">
        <v>637855.23739236873</v>
      </c>
      <c r="I437" s="39">
        <v>174437.56063955917</v>
      </c>
      <c r="J437" s="39">
        <v>1183585.0301277081</v>
      </c>
      <c r="K437" s="38"/>
      <c r="L437" s="38"/>
    </row>
    <row r="438" spans="1:12" s="10" customFormat="1" x14ac:dyDescent="0.3">
      <c r="A438" s="3">
        <f t="shared" ref="A438:A455" si="17">A437+1</f>
        <v>2025</v>
      </c>
      <c r="B438" s="39">
        <v>5049606.9465753846</v>
      </c>
      <c r="C438" s="39">
        <v>1611309.0686127339</v>
      </c>
      <c r="D438" s="39">
        <v>1857267.8659651023</v>
      </c>
      <c r="E438" s="39">
        <v>289640.34513295093</v>
      </c>
      <c r="F438" s="39">
        <v>825331.01825362071</v>
      </c>
      <c r="G438" s="39">
        <v>451818.70430268534</v>
      </c>
      <c r="H438" s="39">
        <v>558932.74509098358</v>
      </c>
      <c r="I438" s="39">
        <v>173231.08243647753</v>
      </c>
      <c r="J438" s="39">
        <v>1139343.9827459326</v>
      </c>
      <c r="K438" s="38"/>
      <c r="L438" s="38"/>
    </row>
    <row r="439" spans="1:12" s="10" customFormat="1" x14ac:dyDescent="0.3">
      <c r="A439" s="3">
        <f t="shared" si="17"/>
        <v>2026</v>
      </c>
      <c r="B439" s="39">
        <v>4363685.5572603075</v>
      </c>
      <c r="C439" s="39">
        <v>1357560.4630263641</v>
      </c>
      <c r="D439" s="39">
        <v>2381498.8688292205</v>
      </c>
      <c r="E439" s="39">
        <v>252077.27329044425</v>
      </c>
      <c r="F439" s="39">
        <v>703336.25578215835</v>
      </c>
      <c r="G439" s="39">
        <v>380505.56858233031</v>
      </c>
      <c r="H439" s="39">
        <v>507272.27164179273</v>
      </c>
      <c r="I439" s="39">
        <v>151981.90972496808</v>
      </c>
      <c r="J439" s="39">
        <v>1010951.8152122499</v>
      </c>
      <c r="K439" s="38"/>
      <c r="L439" s="38"/>
    </row>
    <row r="440" spans="1:12" s="10" customFormat="1" x14ac:dyDescent="0.3">
      <c r="A440" s="3">
        <f t="shared" si="17"/>
        <v>2027</v>
      </c>
      <c r="B440" s="39">
        <v>3677764.1679452304</v>
      </c>
      <c r="C440" s="39">
        <v>1088518.0817812281</v>
      </c>
      <c r="D440" s="39">
        <v>3027879.2425370403</v>
      </c>
      <c r="E440" s="39">
        <v>274795.77265177219</v>
      </c>
      <c r="F440" s="39">
        <v>568161.92185763014</v>
      </c>
      <c r="G440" s="39">
        <v>310247.73694417096</v>
      </c>
      <c r="H440" s="39">
        <v>471988.01379800821</v>
      </c>
      <c r="I440" s="39">
        <v>163412.10089303792</v>
      </c>
      <c r="J440" s="39">
        <v>800640.54001938261</v>
      </c>
      <c r="K440" s="38"/>
      <c r="L440" s="38"/>
    </row>
    <row r="441" spans="1:12" s="10" customFormat="1" x14ac:dyDescent="0.3">
      <c r="A441" s="3">
        <f t="shared" si="17"/>
        <v>2028</v>
      </c>
      <c r="B441" s="39">
        <v>2991842.7786301537</v>
      </c>
      <c r="C441" s="39">
        <v>838317.54834751168</v>
      </c>
      <c r="D441" s="39">
        <v>3723138.4805938271</v>
      </c>
      <c r="E441" s="39">
        <v>310986.62041476305</v>
      </c>
      <c r="F441" s="39">
        <v>441990.83974640176</v>
      </c>
      <c r="G441" s="39">
        <v>242422.54414229444</v>
      </c>
      <c r="H441" s="39">
        <v>389303.7802773955</v>
      </c>
      <c r="I441" s="39">
        <v>189934.56324876484</v>
      </c>
      <c r="J441" s="39">
        <v>578886.88245302229</v>
      </c>
      <c r="K441" s="38"/>
      <c r="L441" s="38"/>
    </row>
    <row r="442" spans="1:12" s="10" customFormat="1" x14ac:dyDescent="0.3">
      <c r="A442" s="3">
        <f t="shared" si="17"/>
        <v>2029</v>
      </c>
      <c r="B442" s="39">
        <v>2305921.3893150762</v>
      </c>
      <c r="C442" s="39">
        <v>648018.15705078375</v>
      </c>
      <c r="D442" s="39">
        <v>4123480.0225884477</v>
      </c>
      <c r="E442" s="39">
        <v>246446.28611752056</v>
      </c>
      <c r="F442" s="39">
        <v>342397.62854941777</v>
      </c>
      <c r="G442" s="39">
        <v>188151.81669220951</v>
      </c>
      <c r="H442" s="39">
        <v>298483.60797202366</v>
      </c>
      <c r="I442" s="39">
        <v>145679.98888692516</v>
      </c>
      <c r="J442" s="39">
        <v>436743.90404619597</v>
      </c>
      <c r="K442" s="38"/>
      <c r="L442" s="38"/>
    </row>
    <row r="443" spans="1:12" s="10" customFormat="1" x14ac:dyDescent="0.3">
      <c r="A443" s="3">
        <f t="shared" si="17"/>
        <v>2030</v>
      </c>
      <c r="B443" s="39">
        <v>1620000</v>
      </c>
      <c r="C443" s="39">
        <v>567418.65033957944</v>
      </c>
      <c r="D443" s="39">
        <v>2804681.0784889199</v>
      </c>
      <c r="E443" s="39">
        <v>206767.5841199939</v>
      </c>
      <c r="F443" s="39">
        <v>297613.52972945065</v>
      </c>
      <c r="G443" s="39">
        <v>165256.22625006776</v>
      </c>
      <c r="H443" s="39">
        <v>259629.79252667134</v>
      </c>
      <c r="I443" s="39">
        <v>123314.21703423686</v>
      </c>
      <c r="J443" s="39">
        <v>0</v>
      </c>
      <c r="K443" s="38"/>
      <c r="L443" s="38"/>
    </row>
    <row r="444" spans="1:12" s="10" customFormat="1" x14ac:dyDescent="0.3">
      <c r="A444" s="3">
        <f t="shared" si="17"/>
        <v>2031</v>
      </c>
      <c r="B444" s="39">
        <v>1458000</v>
      </c>
      <c r="C444" s="39">
        <v>516012.63153178297</v>
      </c>
      <c r="D444" s="39">
        <v>2840232.3855590662</v>
      </c>
      <c r="E444" s="39">
        <v>180396.21491279273</v>
      </c>
      <c r="F444" s="39">
        <v>266759.00167639786</v>
      </c>
      <c r="G444" s="39">
        <v>148235.36930278115</v>
      </c>
      <c r="H444" s="39">
        <v>235413.30733464006</v>
      </c>
      <c r="I444" s="39">
        <v>111183.47524160532</v>
      </c>
      <c r="J444" s="39">
        <v>0</v>
      </c>
      <c r="K444" s="38"/>
      <c r="L444" s="38"/>
    </row>
    <row r="445" spans="1:12" s="10" customFormat="1" x14ac:dyDescent="0.3">
      <c r="A445" s="3">
        <f t="shared" si="17"/>
        <v>2032</v>
      </c>
      <c r="B445" s="39">
        <v>1296000</v>
      </c>
      <c r="C445" s="39">
        <v>478245.51669765118</v>
      </c>
      <c r="D445" s="39">
        <v>2724005.731520649</v>
      </c>
      <c r="E445" s="39">
        <v>160075.27202056936</v>
      </c>
      <c r="F445" s="39">
        <v>230299.68718744846</v>
      </c>
      <c r="G445" s="39">
        <v>128332.461986483</v>
      </c>
      <c r="H445" s="39">
        <v>203351.26530937676</v>
      </c>
      <c r="I445" s="39">
        <v>95695.796798471143</v>
      </c>
      <c r="J445" s="39">
        <v>0</v>
      </c>
      <c r="K445" s="38"/>
      <c r="L445" s="38"/>
    </row>
    <row r="446" spans="1:12" s="10" customFormat="1" x14ac:dyDescent="0.3">
      <c r="A446" s="3">
        <f t="shared" si="17"/>
        <v>2033</v>
      </c>
      <c r="B446" s="39">
        <v>1134000.0000000002</v>
      </c>
      <c r="C446" s="39">
        <v>421935.40115132707</v>
      </c>
      <c r="D446" s="39">
        <v>2767323.7088623573</v>
      </c>
      <c r="E446" s="39">
        <v>140393.95562140798</v>
      </c>
      <c r="F446" s="39">
        <v>203726.92557985071</v>
      </c>
      <c r="G446" s="39">
        <v>110188.0433158556</v>
      </c>
      <c r="H446" s="39">
        <v>173857.19202214302</v>
      </c>
      <c r="I446" s="39">
        <v>83898.482309415835</v>
      </c>
      <c r="J446" s="39">
        <v>0</v>
      </c>
      <c r="K446" s="38"/>
      <c r="L446" s="38"/>
    </row>
    <row r="447" spans="1:12" s="10" customFormat="1" x14ac:dyDescent="0.3">
      <c r="A447" s="3">
        <f t="shared" si="17"/>
        <v>2034</v>
      </c>
      <c r="B447" s="39">
        <v>972000.00000000012</v>
      </c>
      <c r="C447" s="39">
        <v>375088.78893086669</v>
      </c>
      <c r="D447" s="39">
        <v>2677291.9536596257</v>
      </c>
      <c r="E447" s="39">
        <v>116452.92457494925</v>
      </c>
      <c r="F447" s="39">
        <v>168443.65885434361</v>
      </c>
      <c r="G447" s="39">
        <v>94036.742220277665</v>
      </c>
      <c r="H447" s="39">
        <v>146747.81259754303</v>
      </c>
      <c r="I447" s="39">
        <v>71230.072822019923</v>
      </c>
      <c r="J447" s="39">
        <v>0</v>
      </c>
      <c r="K447" s="38"/>
      <c r="L447" s="38"/>
    </row>
    <row r="448" spans="1:12" s="10" customFormat="1" x14ac:dyDescent="0.3">
      <c r="A448" s="3">
        <f t="shared" si="17"/>
        <v>2035</v>
      </c>
      <c r="B448" s="39">
        <v>810000.00000000012</v>
      </c>
      <c r="C448" s="39">
        <v>311825.57573590148</v>
      </c>
      <c r="D448" s="39">
        <v>2767644.3395462749</v>
      </c>
      <c r="E448" s="39">
        <v>98653.312503634341</v>
      </c>
      <c r="F448" s="39">
        <v>141544.60543400029</v>
      </c>
      <c r="G448" s="39">
        <v>77959.71704541576</v>
      </c>
      <c r="H448" s="39">
        <v>121677.56446723282</v>
      </c>
      <c r="I448" s="39">
        <v>58339.224813815432</v>
      </c>
      <c r="J448" s="39">
        <v>0</v>
      </c>
      <c r="K448" s="38"/>
      <c r="L448" s="38"/>
    </row>
    <row r="449" spans="1:12" s="10" customFormat="1" x14ac:dyDescent="0.3">
      <c r="A449" s="3">
        <f t="shared" si="17"/>
        <v>2036</v>
      </c>
      <c r="B449" s="39">
        <v>648000</v>
      </c>
      <c r="C449" s="39">
        <v>259475.9871433097</v>
      </c>
      <c r="D449" s="39">
        <v>2662347.7654309664</v>
      </c>
      <c r="E449" s="39">
        <v>73785.397897001938</v>
      </c>
      <c r="F449" s="39">
        <v>113188.60427827231</v>
      </c>
      <c r="G449" s="39">
        <v>62001.87935453713</v>
      </c>
      <c r="H449" s="39">
        <v>95616.375610708012</v>
      </c>
      <c r="I449" s="39">
        <v>43931.755716170868</v>
      </c>
      <c r="J449" s="39">
        <v>0</v>
      </c>
      <c r="K449" s="38"/>
      <c r="L449" s="38"/>
    </row>
    <row r="450" spans="1:12" s="10" customFormat="1" x14ac:dyDescent="0.3">
      <c r="A450" s="3">
        <f t="shared" si="17"/>
        <v>2037</v>
      </c>
      <c r="B450" s="39">
        <v>485999.99999999988</v>
      </c>
      <c r="C450" s="39">
        <v>197927.0961628035</v>
      </c>
      <c r="D450" s="39">
        <v>2660036.9110448454</v>
      </c>
      <c r="E450" s="39">
        <v>59191.180846519979</v>
      </c>
      <c r="F450" s="39">
        <v>81109.791614877904</v>
      </c>
      <c r="G450" s="39">
        <v>44452.77143089717</v>
      </c>
      <c r="H450" s="39">
        <v>69211.759967027858</v>
      </c>
      <c r="I450" s="39">
        <v>34107.399977873509</v>
      </c>
      <c r="J450" s="39">
        <v>0</v>
      </c>
      <c r="K450" s="38"/>
      <c r="L450" s="38"/>
    </row>
    <row r="451" spans="1:12" s="10" customFormat="1" x14ac:dyDescent="0.3">
      <c r="A451" s="3">
        <f t="shared" si="17"/>
        <v>2038</v>
      </c>
      <c r="B451" s="39">
        <v>324000</v>
      </c>
      <c r="C451" s="39">
        <v>137124.62173865765</v>
      </c>
      <c r="D451" s="39">
        <v>2558583.0749002807</v>
      </c>
      <c r="E451" s="39">
        <v>35546.679509216083</v>
      </c>
      <c r="F451" s="39">
        <v>53392.795297865989</v>
      </c>
      <c r="G451" s="39">
        <v>29882.849533880806</v>
      </c>
      <c r="H451" s="39">
        <v>46764.945004656794</v>
      </c>
      <c r="I451" s="39">
        <v>21288.108915722667</v>
      </c>
      <c r="J451" s="39">
        <v>0</v>
      </c>
      <c r="K451" s="38"/>
      <c r="L451" s="38"/>
    </row>
    <row r="452" spans="1:12" s="10" customFormat="1" x14ac:dyDescent="0.3">
      <c r="A452" s="3">
        <f t="shared" si="17"/>
        <v>2039</v>
      </c>
      <c r="B452" s="39">
        <v>162000.00000000003</v>
      </c>
      <c r="C452" s="39">
        <v>69145.986909895175</v>
      </c>
      <c r="D452" s="39">
        <v>2591049.6585890856</v>
      </c>
      <c r="E452" s="39">
        <v>17789.33564492091</v>
      </c>
      <c r="F452" s="39">
        <v>26621.27993207</v>
      </c>
      <c r="G452" s="39">
        <v>14745.177565123957</v>
      </c>
      <c r="H452" s="39">
        <v>23255.273333568464</v>
      </c>
      <c r="I452" s="39">
        <v>10442.946614421518</v>
      </c>
      <c r="J452" s="39">
        <v>0</v>
      </c>
      <c r="K452" s="38"/>
      <c r="L452" s="38"/>
    </row>
    <row r="453" spans="1:12" s="10" customFormat="1" x14ac:dyDescent="0.3">
      <c r="A453" s="3">
        <f t="shared" si="17"/>
        <v>2040</v>
      </c>
      <c r="B453" s="39">
        <v>0</v>
      </c>
      <c r="C453" s="39">
        <v>0</v>
      </c>
      <c r="D453" s="39">
        <v>2411226.3258117959</v>
      </c>
      <c r="E453" s="39">
        <v>0</v>
      </c>
      <c r="F453" s="39">
        <v>0</v>
      </c>
      <c r="G453" s="39">
        <v>0</v>
      </c>
      <c r="H453" s="39">
        <v>0</v>
      </c>
      <c r="I453" s="39">
        <v>0</v>
      </c>
      <c r="J453" s="39">
        <v>0</v>
      </c>
      <c r="K453" s="38"/>
      <c r="L453" s="38"/>
    </row>
    <row r="454" spans="1:12" s="10" customFormat="1" x14ac:dyDescent="0.3">
      <c r="A454" s="3">
        <f t="shared" si="17"/>
        <v>2041</v>
      </c>
      <c r="B454" s="39">
        <v>0</v>
      </c>
      <c r="C454" s="39">
        <v>0</v>
      </c>
      <c r="D454" s="39">
        <v>2374333.7423345963</v>
      </c>
      <c r="E454" s="39">
        <v>0</v>
      </c>
      <c r="F454" s="39">
        <v>0</v>
      </c>
      <c r="G454" s="39">
        <v>0</v>
      </c>
      <c r="H454" s="39">
        <v>0</v>
      </c>
      <c r="I454" s="39">
        <v>0</v>
      </c>
      <c r="J454" s="39">
        <v>0</v>
      </c>
      <c r="K454" s="38"/>
      <c r="L454" s="38"/>
    </row>
    <row r="455" spans="1:12" s="10" customFormat="1" x14ac:dyDescent="0.3">
      <c r="A455" s="3">
        <f t="shared" si="17"/>
        <v>2042</v>
      </c>
      <c r="B455" s="39">
        <v>0</v>
      </c>
      <c r="C455" s="39">
        <v>0</v>
      </c>
      <c r="D455" s="39">
        <v>2185187.0054567959</v>
      </c>
      <c r="E455" s="39">
        <v>0</v>
      </c>
      <c r="F455" s="39">
        <v>0</v>
      </c>
      <c r="G455" s="39">
        <v>0</v>
      </c>
      <c r="H455" s="39">
        <v>0</v>
      </c>
      <c r="I455" s="39">
        <v>0</v>
      </c>
      <c r="J455" s="39">
        <v>0</v>
      </c>
      <c r="K455" s="38"/>
      <c r="L455" s="38"/>
    </row>
    <row r="456" spans="1:12" s="10" customFormat="1" x14ac:dyDescent="0.3">
      <c r="A456" s="3">
        <v>2043</v>
      </c>
      <c r="B456" s="39">
        <v>0</v>
      </c>
      <c r="C456" s="39">
        <v>0</v>
      </c>
      <c r="D456" s="39">
        <v>2222696.3092174032</v>
      </c>
      <c r="E456" s="39">
        <v>0</v>
      </c>
      <c r="F456" s="39">
        <v>0</v>
      </c>
      <c r="G456" s="39">
        <v>0</v>
      </c>
      <c r="H456" s="39">
        <v>0</v>
      </c>
      <c r="I456" s="39">
        <v>0</v>
      </c>
      <c r="J456" s="39">
        <v>0</v>
      </c>
      <c r="K456" s="38"/>
      <c r="L456" s="38"/>
    </row>
    <row r="457" spans="1:12" x14ac:dyDescent="0.3">
      <c r="E457" s="26"/>
      <c r="F457" s="26"/>
      <c r="G457" s="26"/>
      <c r="H457" s="26"/>
      <c r="I457" s="26"/>
      <c r="J457" s="26"/>
      <c r="K457" s="26"/>
      <c r="L457" s="26"/>
    </row>
    <row r="458" spans="1:12" x14ac:dyDescent="0.3">
      <c r="A458" s="3">
        <f>A433+1</f>
        <v>18</v>
      </c>
      <c r="B458" s="9" t="str">
        <f ca="1">OFFSET(Portfolios!$B$7,A458,0)</f>
        <v>Portfolio18</v>
      </c>
      <c r="C458" s="9" t="str">
        <f ca="1">VLOOKUP(B458,Portfolios!$B$8:$C$47,2,FALSE)</f>
        <v>SoA in 2027</v>
      </c>
      <c r="E458" s="106" t="s">
        <v>180</v>
      </c>
      <c r="F458" s="106"/>
      <c r="G458" s="106"/>
      <c r="H458" s="106"/>
      <c r="I458" s="106"/>
      <c r="J458" s="106"/>
      <c r="K458" s="26"/>
      <c r="L458" s="26"/>
    </row>
    <row r="459" spans="1:12" x14ac:dyDescent="0.3">
      <c r="C459" s="28" t="s">
        <v>181</v>
      </c>
      <c r="D459" s="28" t="s">
        <v>182</v>
      </c>
      <c r="E459" s="26" t="s">
        <v>183</v>
      </c>
      <c r="F459" s="26" t="s">
        <v>184</v>
      </c>
      <c r="G459" s="26" t="s">
        <v>185</v>
      </c>
      <c r="H459" s="26" t="s">
        <v>186</v>
      </c>
      <c r="I459" s="26" t="s">
        <v>187</v>
      </c>
      <c r="J459" s="26" t="s">
        <v>188</v>
      </c>
      <c r="K459" s="26"/>
      <c r="L459" s="26"/>
    </row>
    <row r="460" spans="1:12" s="11" customFormat="1" x14ac:dyDescent="0.3">
      <c r="A460" s="3" t="s">
        <v>160</v>
      </c>
      <c r="B460" s="3" t="s">
        <v>189</v>
      </c>
      <c r="C460" s="3" t="s">
        <v>190</v>
      </c>
      <c r="D460" s="3" t="s">
        <v>191</v>
      </c>
      <c r="E460" s="42" t="s">
        <v>192</v>
      </c>
      <c r="F460" s="42" t="s">
        <v>193</v>
      </c>
      <c r="G460" s="42" t="s">
        <v>194</v>
      </c>
      <c r="H460" s="42" t="s">
        <v>195</v>
      </c>
      <c r="I460" s="42" t="s">
        <v>196</v>
      </c>
      <c r="J460" s="42" t="s">
        <v>197</v>
      </c>
      <c r="K460" s="42"/>
      <c r="L460" s="42"/>
    </row>
    <row r="461" spans="1:12" s="10" customFormat="1" x14ac:dyDescent="0.3">
      <c r="A461" s="3">
        <v>2023</v>
      </c>
      <c r="B461" s="39">
        <v>5887116.996684636</v>
      </c>
      <c r="C461" s="39">
        <v>2146155.2802338544</v>
      </c>
      <c r="D461" s="39">
        <v>2070453.6851031072</v>
      </c>
      <c r="E461" s="39">
        <v>249106.68405843258</v>
      </c>
      <c r="F461" s="39">
        <v>920247.72438260436</v>
      </c>
      <c r="G461" s="39">
        <v>506695.58228760585</v>
      </c>
      <c r="H461" s="39">
        <v>642262.73492045945</v>
      </c>
      <c r="I461" s="39">
        <v>130219.07016810354</v>
      </c>
      <c r="J461" s="39">
        <v>1292429.9206335763</v>
      </c>
      <c r="K461" s="38"/>
      <c r="L461" s="38"/>
    </row>
    <row r="462" spans="1:12" s="10" customFormat="1" x14ac:dyDescent="0.3">
      <c r="A462" s="3">
        <f>A461+1</f>
        <v>2024</v>
      </c>
      <c r="B462" s="39">
        <v>5308315.9774718601</v>
      </c>
      <c r="C462" s="39">
        <v>1653955.3806953044</v>
      </c>
      <c r="D462" s="39">
        <v>1861913.1836158037</v>
      </c>
      <c r="E462" s="39">
        <v>297253.47186568787</v>
      </c>
      <c r="F462" s="39">
        <v>877638.7874133446</v>
      </c>
      <c r="G462" s="39">
        <v>483590.50933788635</v>
      </c>
      <c r="H462" s="39">
        <v>637855.23739236873</v>
      </c>
      <c r="I462" s="39">
        <v>174437.56063955917</v>
      </c>
      <c r="J462" s="39">
        <v>1183585.0301277081</v>
      </c>
      <c r="K462" s="38"/>
      <c r="L462" s="38"/>
    </row>
    <row r="463" spans="1:12" s="10" customFormat="1" x14ac:dyDescent="0.3">
      <c r="A463" s="3">
        <f t="shared" ref="A463:A481" si="18">A462+1</f>
        <v>2025</v>
      </c>
      <c r="B463" s="39">
        <v>5049606.9465753846</v>
      </c>
      <c r="C463" s="39">
        <v>1611309.0686127339</v>
      </c>
      <c r="D463" s="39">
        <v>1857267.8659651023</v>
      </c>
      <c r="E463" s="39">
        <v>289640.34513295093</v>
      </c>
      <c r="F463" s="39">
        <v>825331.01825362071</v>
      </c>
      <c r="G463" s="39">
        <v>451818.70430268534</v>
      </c>
      <c r="H463" s="39">
        <v>558932.74509098358</v>
      </c>
      <c r="I463" s="39">
        <v>173231.08243647753</v>
      </c>
      <c r="J463" s="39">
        <v>1139343.9827459326</v>
      </c>
      <c r="K463" s="38"/>
      <c r="L463" s="38"/>
    </row>
    <row r="464" spans="1:12" s="10" customFormat="1" x14ac:dyDescent="0.3">
      <c r="A464" s="3">
        <f t="shared" si="18"/>
        <v>2026</v>
      </c>
      <c r="B464" s="39">
        <v>4363685.5572603075</v>
      </c>
      <c r="C464" s="39">
        <v>1357560.4630263641</v>
      </c>
      <c r="D464" s="39">
        <v>2381498.8688292205</v>
      </c>
      <c r="E464" s="39">
        <v>252077.27329044425</v>
      </c>
      <c r="F464" s="39">
        <v>703336.25578215835</v>
      </c>
      <c r="G464" s="39">
        <v>380505.56858233031</v>
      </c>
      <c r="H464" s="39">
        <v>507272.27164179273</v>
      </c>
      <c r="I464" s="39">
        <v>151981.90972496808</v>
      </c>
      <c r="J464" s="39">
        <v>1010951.8152122499</v>
      </c>
      <c r="K464" s="38"/>
      <c r="L464" s="38"/>
    </row>
    <row r="465" spans="1:12" s="10" customFormat="1" x14ac:dyDescent="0.3">
      <c r="A465" s="3">
        <f t="shared" si="18"/>
        <v>2027</v>
      </c>
      <c r="B465" s="39">
        <v>3677764.1679452304</v>
      </c>
      <c r="C465" s="39">
        <v>1088518.0817812281</v>
      </c>
      <c r="D465" s="39">
        <v>3027879.2425370403</v>
      </c>
      <c r="E465" s="39">
        <v>274795.77265177219</v>
      </c>
      <c r="F465" s="39">
        <v>568161.92185763014</v>
      </c>
      <c r="G465" s="39">
        <v>310247.73694417096</v>
      </c>
      <c r="H465" s="39">
        <v>471988.01379800821</v>
      </c>
      <c r="I465" s="39">
        <v>163412.10089303792</v>
      </c>
      <c r="J465" s="39">
        <v>800640.54001938261</v>
      </c>
      <c r="K465" s="38"/>
      <c r="L465" s="38"/>
    </row>
    <row r="466" spans="1:12" s="10" customFormat="1" x14ac:dyDescent="0.3">
      <c r="A466" s="3">
        <f t="shared" si="18"/>
        <v>2028</v>
      </c>
      <c r="B466" s="39">
        <v>2991842.7786301537</v>
      </c>
      <c r="C466" s="39">
        <v>838317.54834751168</v>
      </c>
      <c r="D466" s="39">
        <v>3723138.4805938271</v>
      </c>
      <c r="E466" s="39">
        <v>310986.62041476305</v>
      </c>
      <c r="F466" s="39">
        <v>441990.83974640176</v>
      </c>
      <c r="G466" s="39">
        <v>242422.54414229444</v>
      </c>
      <c r="H466" s="39">
        <v>389303.7802773955</v>
      </c>
      <c r="I466" s="39">
        <v>189934.56324876484</v>
      </c>
      <c r="J466" s="39">
        <v>578886.88245302229</v>
      </c>
      <c r="K466" s="38"/>
      <c r="L466" s="38"/>
    </row>
    <row r="467" spans="1:12" s="10" customFormat="1" x14ac:dyDescent="0.3">
      <c r="A467" s="3">
        <f t="shared" si="18"/>
        <v>2029</v>
      </c>
      <c r="B467" s="39">
        <v>2305921.3893150762</v>
      </c>
      <c r="C467" s="39">
        <v>648018.15705078375</v>
      </c>
      <c r="D467" s="39">
        <v>4123480.0225884477</v>
      </c>
      <c r="E467" s="39">
        <v>246446.28611752056</v>
      </c>
      <c r="F467" s="39">
        <v>342397.62854941777</v>
      </c>
      <c r="G467" s="39">
        <v>188151.81669220951</v>
      </c>
      <c r="H467" s="39">
        <v>298483.60797202366</v>
      </c>
      <c r="I467" s="39">
        <v>145679.98888692516</v>
      </c>
      <c r="J467" s="39">
        <v>436743.90404619597</v>
      </c>
      <c r="K467" s="38"/>
      <c r="L467" s="38"/>
    </row>
    <row r="468" spans="1:12" s="10" customFormat="1" x14ac:dyDescent="0.3">
      <c r="A468" s="3">
        <f t="shared" si="18"/>
        <v>2030</v>
      </c>
      <c r="B468" s="39">
        <v>1620000</v>
      </c>
      <c r="C468" s="39">
        <v>567418.65033957944</v>
      </c>
      <c r="D468" s="39">
        <v>2804681.0784889199</v>
      </c>
      <c r="E468" s="39">
        <v>206767.5841199939</v>
      </c>
      <c r="F468" s="39">
        <v>297613.52972945065</v>
      </c>
      <c r="G468" s="39">
        <v>165256.22625006776</v>
      </c>
      <c r="H468" s="39">
        <v>259629.79252667134</v>
      </c>
      <c r="I468" s="39">
        <v>123314.21703423686</v>
      </c>
      <c r="J468" s="39">
        <v>0</v>
      </c>
      <c r="K468" s="38"/>
      <c r="L468" s="38"/>
    </row>
    <row r="469" spans="1:12" s="10" customFormat="1" x14ac:dyDescent="0.3">
      <c r="A469" s="3">
        <f t="shared" si="18"/>
        <v>2031</v>
      </c>
      <c r="B469" s="39">
        <v>1458000</v>
      </c>
      <c r="C469" s="39">
        <v>516012.63153178297</v>
      </c>
      <c r="D469" s="39">
        <v>2840232.3855590662</v>
      </c>
      <c r="E469" s="39">
        <v>180396.21491279273</v>
      </c>
      <c r="F469" s="39">
        <v>266759.00167639786</v>
      </c>
      <c r="G469" s="39">
        <v>148235.36930278115</v>
      </c>
      <c r="H469" s="39">
        <v>235413.30733464006</v>
      </c>
      <c r="I469" s="39">
        <v>111183.47524160532</v>
      </c>
      <c r="J469" s="39">
        <v>0</v>
      </c>
      <c r="K469" s="38"/>
      <c r="L469" s="38"/>
    </row>
    <row r="470" spans="1:12" s="10" customFormat="1" x14ac:dyDescent="0.3">
      <c r="A470" s="3">
        <f t="shared" si="18"/>
        <v>2032</v>
      </c>
      <c r="B470" s="39">
        <v>1296000</v>
      </c>
      <c r="C470" s="39">
        <v>478245.51669765118</v>
      </c>
      <c r="D470" s="39">
        <v>2724005.731520649</v>
      </c>
      <c r="E470" s="39">
        <v>160075.27202056936</v>
      </c>
      <c r="F470" s="39">
        <v>230299.68718744846</v>
      </c>
      <c r="G470" s="39">
        <v>128332.461986483</v>
      </c>
      <c r="H470" s="39">
        <v>203351.26530937676</v>
      </c>
      <c r="I470" s="39">
        <v>95695.796798471143</v>
      </c>
      <c r="J470" s="39">
        <v>0</v>
      </c>
      <c r="K470" s="38"/>
      <c r="L470" s="38"/>
    </row>
    <row r="471" spans="1:12" s="10" customFormat="1" x14ac:dyDescent="0.3">
      <c r="A471" s="3">
        <f t="shared" si="18"/>
        <v>2033</v>
      </c>
      <c r="B471" s="39">
        <v>1134000.0000000002</v>
      </c>
      <c r="C471" s="39">
        <v>421935.40115132707</v>
      </c>
      <c r="D471" s="39">
        <v>2767323.7088623573</v>
      </c>
      <c r="E471" s="39">
        <v>140393.95562140798</v>
      </c>
      <c r="F471" s="39">
        <v>203726.92557985071</v>
      </c>
      <c r="G471" s="39">
        <v>110188.0433158556</v>
      </c>
      <c r="H471" s="39">
        <v>173857.19202214302</v>
      </c>
      <c r="I471" s="39">
        <v>83898.482309415835</v>
      </c>
      <c r="J471" s="39">
        <v>0</v>
      </c>
      <c r="K471" s="38"/>
      <c r="L471" s="38"/>
    </row>
    <row r="472" spans="1:12" s="10" customFormat="1" x14ac:dyDescent="0.3">
      <c r="A472" s="3">
        <f t="shared" si="18"/>
        <v>2034</v>
      </c>
      <c r="B472" s="39">
        <v>972000.00000000012</v>
      </c>
      <c r="C472" s="39">
        <v>375088.78893086669</v>
      </c>
      <c r="D472" s="39">
        <v>2677291.9536596257</v>
      </c>
      <c r="E472" s="39">
        <v>116452.92457494925</v>
      </c>
      <c r="F472" s="39">
        <v>168443.65885434361</v>
      </c>
      <c r="G472" s="39">
        <v>94036.742220277665</v>
      </c>
      <c r="H472" s="39">
        <v>146747.81259754303</v>
      </c>
      <c r="I472" s="39">
        <v>71230.072822019923</v>
      </c>
      <c r="J472" s="39">
        <v>0</v>
      </c>
      <c r="K472" s="38"/>
      <c r="L472" s="38"/>
    </row>
    <row r="473" spans="1:12" s="10" customFormat="1" x14ac:dyDescent="0.3">
      <c r="A473" s="3">
        <f t="shared" si="18"/>
        <v>2035</v>
      </c>
      <c r="B473" s="39">
        <v>810000.00000000012</v>
      </c>
      <c r="C473" s="39">
        <v>311825.57573590148</v>
      </c>
      <c r="D473" s="39">
        <v>2767644.3395462749</v>
      </c>
      <c r="E473" s="39">
        <v>98653.312503634341</v>
      </c>
      <c r="F473" s="39">
        <v>141544.60543400029</v>
      </c>
      <c r="G473" s="39">
        <v>77959.71704541576</v>
      </c>
      <c r="H473" s="39">
        <v>121677.56446723282</v>
      </c>
      <c r="I473" s="39">
        <v>58339.224813815432</v>
      </c>
      <c r="J473" s="39">
        <v>0</v>
      </c>
      <c r="K473" s="38"/>
      <c r="L473" s="38"/>
    </row>
    <row r="474" spans="1:12" s="10" customFormat="1" x14ac:dyDescent="0.3">
      <c r="A474" s="3">
        <f t="shared" si="18"/>
        <v>2036</v>
      </c>
      <c r="B474" s="39">
        <v>648000</v>
      </c>
      <c r="C474" s="39">
        <v>259475.9871433097</v>
      </c>
      <c r="D474" s="39">
        <v>2662347.7654309664</v>
      </c>
      <c r="E474" s="39">
        <v>73785.397897001938</v>
      </c>
      <c r="F474" s="39">
        <v>113188.60427827231</v>
      </c>
      <c r="G474" s="39">
        <v>62001.87935453713</v>
      </c>
      <c r="H474" s="39">
        <v>95616.375610708012</v>
      </c>
      <c r="I474" s="39">
        <v>43931.755716170868</v>
      </c>
      <c r="J474" s="39">
        <v>0</v>
      </c>
      <c r="K474" s="38"/>
      <c r="L474" s="38"/>
    </row>
    <row r="475" spans="1:12" s="10" customFormat="1" x14ac:dyDescent="0.3">
      <c r="A475" s="3">
        <f t="shared" si="18"/>
        <v>2037</v>
      </c>
      <c r="B475" s="39">
        <v>485999.99999999988</v>
      </c>
      <c r="C475" s="39">
        <v>197927.0961628035</v>
      </c>
      <c r="D475" s="39">
        <v>2660036.9110448454</v>
      </c>
      <c r="E475" s="39">
        <v>59191.180846519979</v>
      </c>
      <c r="F475" s="39">
        <v>81109.791614877904</v>
      </c>
      <c r="G475" s="39">
        <v>44452.77143089717</v>
      </c>
      <c r="H475" s="39">
        <v>69211.759967027858</v>
      </c>
      <c r="I475" s="39">
        <v>34107.399977873509</v>
      </c>
      <c r="J475" s="39">
        <v>0</v>
      </c>
      <c r="K475" s="38"/>
      <c r="L475" s="38"/>
    </row>
    <row r="476" spans="1:12" s="10" customFormat="1" x14ac:dyDescent="0.3">
      <c r="A476" s="3">
        <f t="shared" si="18"/>
        <v>2038</v>
      </c>
      <c r="B476" s="39">
        <v>324000</v>
      </c>
      <c r="C476" s="39">
        <v>137124.62173865765</v>
      </c>
      <c r="D476" s="39">
        <v>2558583.0749002807</v>
      </c>
      <c r="E476" s="39">
        <v>35546.679509216083</v>
      </c>
      <c r="F476" s="39">
        <v>53392.795297865989</v>
      </c>
      <c r="G476" s="39">
        <v>29882.849533880806</v>
      </c>
      <c r="H476" s="39">
        <v>46764.945004656794</v>
      </c>
      <c r="I476" s="39">
        <v>21288.108915722667</v>
      </c>
      <c r="J476" s="39">
        <v>0</v>
      </c>
      <c r="K476" s="38"/>
      <c r="L476" s="38"/>
    </row>
    <row r="477" spans="1:12" s="10" customFormat="1" x14ac:dyDescent="0.3">
      <c r="A477" s="3">
        <f t="shared" si="18"/>
        <v>2039</v>
      </c>
      <c r="B477" s="39">
        <v>162000.00000000003</v>
      </c>
      <c r="C477" s="39">
        <v>69145.986909895175</v>
      </c>
      <c r="D477" s="39">
        <v>2591049.6585890856</v>
      </c>
      <c r="E477" s="39">
        <v>17789.33564492091</v>
      </c>
      <c r="F477" s="39">
        <v>26621.27993207</v>
      </c>
      <c r="G477" s="39">
        <v>14745.177565123957</v>
      </c>
      <c r="H477" s="39">
        <v>23255.273333568464</v>
      </c>
      <c r="I477" s="39">
        <v>10442.946614421518</v>
      </c>
      <c r="J477" s="39">
        <v>0</v>
      </c>
      <c r="K477" s="38"/>
      <c r="L477" s="38"/>
    </row>
    <row r="478" spans="1:12" s="10" customFormat="1" x14ac:dyDescent="0.3">
      <c r="A478" s="3">
        <f t="shared" si="18"/>
        <v>2040</v>
      </c>
      <c r="B478" s="39">
        <v>0</v>
      </c>
      <c r="C478" s="39">
        <v>0</v>
      </c>
      <c r="D478" s="39">
        <v>2411226.3258117959</v>
      </c>
      <c r="E478" s="39">
        <v>0</v>
      </c>
      <c r="F478" s="39">
        <v>0</v>
      </c>
      <c r="G478" s="39">
        <v>0</v>
      </c>
      <c r="H478" s="39">
        <v>0</v>
      </c>
      <c r="I478" s="39">
        <v>0</v>
      </c>
      <c r="J478" s="39">
        <v>0</v>
      </c>
      <c r="K478" s="38"/>
      <c r="L478" s="38"/>
    </row>
    <row r="479" spans="1:12" s="10" customFormat="1" x14ac:dyDescent="0.3">
      <c r="A479" s="3">
        <f t="shared" si="18"/>
        <v>2041</v>
      </c>
      <c r="B479" s="39">
        <v>0</v>
      </c>
      <c r="C479" s="39">
        <v>0</v>
      </c>
      <c r="D479" s="39">
        <v>2374333.7423345963</v>
      </c>
      <c r="E479" s="39">
        <v>0</v>
      </c>
      <c r="F479" s="39">
        <v>0</v>
      </c>
      <c r="G479" s="39">
        <v>0</v>
      </c>
      <c r="H479" s="39">
        <v>0</v>
      </c>
      <c r="I479" s="39">
        <v>0</v>
      </c>
      <c r="J479" s="39">
        <v>0</v>
      </c>
      <c r="K479" s="38"/>
      <c r="L479" s="38"/>
    </row>
    <row r="480" spans="1:12" s="10" customFormat="1" x14ac:dyDescent="0.3">
      <c r="A480" s="3">
        <f t="shared" si="18"/>
        <v>2042</v>
      </c>
      <c r="B480" s="39">
        <v>0</v>
      </c>
      <c r="C480" s="39">
        <v>0</v>
      </c>
      <c r="D480" s="39">
        <v>2185187.0054567959</v>
      </c>
      <c r="E480" s="39">
        <v>0</v>
      </c>
      <c r="F480" s="39">
        <v>0</v>
      </c>
      <c r="G480" s="39">
        <v>0</v>
      </c>
      <c r="H480" s="39">
        <v>0</v>
      </c>
      <c r="I480" s="39">
        <v>0</v>
      </c>
      <c r="J480" s="39">
        <v>0</v>
      </c>
      <c r="K480" s="38"/>
      <c r="L480" s="38"/>
    </row>
    <row r="481" spans="1:12" s="10" customFormat="1" x14ac:dyDescent="0.3">
      <c r="A481" s="3">
        <f t="shared" si="18"/>
        <v>2043</v>
      </c>
      <c r="B481" s="39">
        <v>0</v>
      </c>
      <c r="C481" s="39">
        <v>0</v>
      </c>
      <c r="D481" s="39">
        <v>2222696.3092174032</v>
      </c>
      <c r="E481" s="39">
        <v>0</v>
      </c>
      <c r="F481" s="39">
        <v>0</v>
      </c>
      <c r="G481" s="39">
        <v>0</v>
      </c>
      <c r="H481" s="39">
        <v>0</v>
      </c>
      <c r="I481" s="39">
        <v>0</v>
      </c>
      <c r="J481" s="39">
        <v>0</v>
      </c>
      <c r="K481" s="38"/>
      <c r="L481" s="38"/>
    </row>
    <row r="482" spans="1:12" x14ac:dyDescent="0.3">
      <c r="E482" s="26"/>
      <c r="F482" s="26"/>
      <c r="G482" s="26"/>
      <c r="H482" s="26"/>
      <c r="I482" s="26"/>
      <c r="J482" s="26"/>
      <c r="K482" s="26"/>
      <c r="L482" s="26"/>
    </row>
    <row r="483" spans="1:12" x14ac:dyDescent="0.3">
      <c r="A483" s="3">
        <f>A458+1</f>
        <v>19</v>
      </c>
      <c r="B483" s="9" t="str">
        <f ca="1">OFFSET(Portfolios!$B$7,A483,0)</f>
        <v>Portfolio19</v>
      </c>
      <c r="C483" s="9" t="str">
        <f ca="1">VLOOKUP(B483,Portfolios!$B$8:$C$47,2,FALSE)</f>
        <v>SoA in 2029</v>
      </c>
      <c r="E483" s="106" t="s">
        <v>180</v>
      </c>
      <c r="F483" s="106"/>
      <c r="G483" s="106"/>
      <c r="H483" s="106"/>
      <c r="I483" s="106"/>
      <c r="J483" s="106"/>
      <c r="K483" s="26"/>
      <c r="L483" s="26"/>
    </row>
    <row r="484" spans="1:12" x14ac:dyDescent="0.3">
      <c r="C484" s="28" t="s">
        <v>181</v>
      </c>
      <c r="D484" s="28" t="s">
        <v>182</v>
      </c>
      <c r="E484" s="26" t="s">
        <v>183</v>
      </c>
      <c r="F484" s="26" t="s">
        <v>184</v>
      </c>
      <c r="G484" s="26" t="s">
        <v>185</v>
      </c>
      <c r="H484" s="26" t="s">
        <v>186</v>
      </c>
      <c r="I484" s="26" t="s">
        <v>187</v>
      </c>
      <c r="J484" s="26" t="s">
        <v>188</v>
      </c>
      <c r="K484" s="26"/>
      <c r="L484" s="26"/>
    </row>
    <row r="485" spans="1:12" s="11" customFormat="1" x14ac:dyDescent="0.3">
      <c r="A485" s="3" t="s">
        <v>160</v>
      </c>
      <c r="B485" s="3" t="s">
        <v>189</v>
      </c>
      <c r="C485" s="3" t="s">
        <v>190</v>
      </c>
      <c r="D485" s="3" t="s">
        <v>191</v>
      </c>
      <c r="E485" s="42" t="s">
        <v>192</v>
      </c>
      <c r="F485" s="42" t="s">
        <v>193</v>
      </c>
      <c r="G485" s="42" t="s">
        <v>194</v>
      </c>
      <c r="H485" s="42" t="s">
        <v>195</v>
      </c>
      <c r="I485" s="42" t="s">
        <v>196</v>
      </c>
      <c r="J485" s="42" t="s">
        <v>197</v>
      </c>
      <c r="K485" s="42"/>
      <c r="L485" s="42"/>
    </row>
    <row r="486" spans="1:12" s="10" customFormat="1" x14ac:dyDescent="0.3">
      <c r="A486" s="3">
        <v>2023</v>
      </c>
      <c r="B486" s="39">
        <v>5887116.996684636</v>
      </c>
      <c r="C486" s="39">
        <v>2146155.2802338544</v>
      </c>
      <c r="D486" s="39">
        <v>2070453.6851031072</v>
      </c>
      <c r="E486" s="39">
        <v>249106.68405843258</v>
      </c>
      <c r="F486" s="39">
        <v>920247.72438260436</v>
      </c>
      <c r="G486" s="39">
        <v>506695.58228760585</v>
      </c>
      <c r="H486" s="39">
        <v>642262.73492045945</v>
      </c>
      <c r="I486" s="39">
        <v>130219.07016810354</v>
      </c>
      <c r="J486" s="39">
        <v>1292429.9206335763</v>
      </c>
      <c r="K486" s="38"/>
      <c r="L486" s="38"/>
    </row>
    <row r="487" spans="1:12" s="10" customFormat="1" x14ac:dyDescent="0.3">
      <c r="A487" s="3">
        <f>A486+1</f>
        <v>2024</v>
      </c>
      <c r="B487" s="39">
        <v>5308315.9774718601</v>
      </c>
      <c r="C487" s="39">
        <v>1653955.3806953044</v>
      </c>
      <c r="D487" s="39">
        <v>1861913.1836158037</v>
      </c>
      <c r="E487" s="39">
        <v>297253.47186568787</v>
      </c>
      <c r="F487" s="39">
        <v>877638.7874133446</v>
      </c>
      <c r="G487" s="39">
        <v>483590.50933788635</v>
      </c>
      <c r="H487" s="39">
        <v>637855.23739236873</v>
      </c>
      <c r="I487" s="39">
        <v>174437.56063955917</v>
      </c>
      <c r="J487" s="39">
        <v>1183585.0301277081</v>
      </c>
      <c r="K487" s="38"/>
      <c r="L487" s="38"/>
    </row>
    <row r="488" spans="1:12" s="10" customFormat="1" x14ac:dyDescent="0.3">
      <c r="A488" s="3">
        <f t="shared" ref="A488:A506" si="19">A487+1</f>
        <v>2025</v>
      </c>
      <c r="B488" s="39">
        <v>5049606.9465753846</v>
      </c>
      <c r="C488" s="39">
        <v>1611309.0686127339</v>
      </c>
      <c r="D488" s="39">
        <v>1857267.8659651023</v>
      </c>
      <c r="E488" s="39">
        <v>289640.34513295093</v>
      </c>
      <c r="F488" s="39">
        <v>825331.01825362071</v>
      </c>
      <c r="G488" s="39">
        <v>451818.70430268534</v>
      </c>
      <c r="H488" s="39">
        <v>558932.74509098358</v>
      </c>
      <c r="I488" s="39">
        <v>173231.08243647753</v>
      </c>
      <c r="J488" s="39">
        <v>1139343.9827459326</v>
      </c>
      <c r="K488" s="38"/>
      <c r="L488" s="38"/>
    </row>
    <row r="489" spans="1:12" s="10" customFormat="1" x14ac:dyDescent="0.3">
      <c r="A489" s="3">
        <f t="shared" si="19"/>
        <v>2026</v>
      </c>
      <c r="B489" s="39">
        <v>4363685.5572603075</v>
      </c>
      <c r="C489" s="39">
        <v>1357560.4630263641</v>
      </c>
      <c r="D489" s="39">
        <v>2381498.8688292205</v>
      </c>
      <c r="E489" s="39">
        <v>252077.27329044425</v>
      </c>
      <c r="F489" s="39">
        <v>703336.25578215835</v>
      </c>
      <c r="G489" s="39">
        <v>380505.56858233031</v>
      </c>
      <c r="H489" s="39">
        <v>507272.27164179273</v>
      </c>
      <c r="I489" s="39">
        <v>151981.90972496808</v>
      </c>
      <c r="J489" s="39">
        <v>1010951.8152122499</v>
      </c>
      <c r="K489" s="38"/>
      <c r="L489" s="38"/>
    </row>
    <row r="490" spans="1:12" s="10" customFormat="1" x14ac:dyDescent="0.3">
      <c r="A490" s="3">
        <f t="shared" si="19"/>
        <v>2027</v>
      </c>
      <c r="B490" s="39">
        <v>3677764.1679452304</v>
      </c>
      <c r="C490" s="39">
        <v>1088518.0817812281</v>
      </c>
      <c r="D490" s="39">
        <v>3027879.2425370403</v>
      </c>
      <c r="E490" s="39">
        <v>274795.77265177219</v>
      </c>
      <c r="F490" s="39">
        <v>568161.92185763014</v>
      </c>
      <c r="G490" s="39">
        <v>310247.73694417096</v>
      </c>
      <c r="H490" s="39">
        <v>471988.01379800821</v>
      </c>
      <c r="I490" s="39">
        <v>163412.10089303792</v>
      </c>
      <c r="J490" s="39">
        <v>800640.54001938261</v>
      </c>
      <c r="K490" s="38"/>
      <c r="L490" s="38"/>
    </row>
    <row r="491" spans="1:12" s="10" customFormat="1" x14ac:dyDescent="0.3">
      <c r="A491" s="3">
        <f t="shared" si="19"/>
        <v>2028</v>
      </c>
      <c r="B491" s="39">
        <v>2991842.7786301537</v>
      </c>
      <c r="C491" s="39">
        <v>838317.54834751168</v>
      </c>
      <c r="D491" s="39">
        <v>3723138.4805938271</v>
      </c>
      <c r="E491" s="39">
        <v>310986.62041476305</v>
      </c>
      <c r="F491" s="39">
        <v>441990.83974640176</v>
      </c>
      <c r="G491" s="39">
        <v>242422.54414229444</v>
      </c>
      <c r="H491" s="39">
        <v>389303.7802773955</v>
      </c>
      <c r="I491" s="39">
        <v>189934.56324876484</v>
      </c>
      <c r="J491" s="39">
        <v>578886.88245302229</v>
      </c>
      <c r="K491" s="38"/>
      <c r="L491" s="38"/>
    </row>
    <row r="492" spans="1:12" s="10" customFormat="1" x14ac:dyDescent="0.3">
      <c r="A492" s="3">
        <f t="shared" si="19"/>
        <v>2029</v>
      </c>
      <c r="B492" s="39">
        <v>2305921.3893150762</v>
      </c>
      <c r="C492" s="39">
        <v>648018.15705078375</v>
      </c>
      <c r="D492" s="39">
        <v>4123480.0225884477</v>
      </c>
      <c r="E492" s="39">
        <v>246446.28611752056</v>
      </c>
      <c r="F492" s="39">
        <v>342397.62854941777</v>
      </c>
      <c r="G492" s="39">
        <v>188151.81669220951</v>
      </c>
      <c r="H492" s="39">
        <v>298483.60797202366</v>
      </c>
      <c r="I492" s="39">
        <v>145679.98888692516</v>
      </c>
      <c r="J492" s="39">
        <v>436743.90404619597</v>
      </c>
      <c r="K492" s="38"/>
      <c r="L492" s="38"/>
    </row>
    <row r="493" spans="1:12" s="10" customFormat="1" x14ac:dyDescent="0.3">
      <c r="A493" s="3">
        <f t="shared" si="19"/>
        <v>2030</v>
      </c>
      <c r="B493" s="39">
        <v>1620000</v>
      </c>
      <c r="C493" s="39">
        <v>567418.65033957944</v>
      </c>
      <c r="D493" s="39">
        <v>2804681.0784889199</v>
      </c>
      <c r="E493" s="39">
        <v>206767.5841199939</v>
      </c>
      <c r="F493" s="39">
        <v>297613.52972945065</v>
      </c>
      <c r="G493" s="39">
        <v>165256.22625006776</v>
      </c>
      <c r="H493" s="39">
        <v>259629.79252667134</v>
      </c>
      <c r="I493" s="39">
        <v>123314.21703423686</v>
      </c>
      <c r="J493" s="39">
        <v>0</v>
      </c>
      <c r="K493" s="38"/>
      <c r="L493" s="38"/>
    </row>
    <row r="494" spans="1:12" s="10" customFormat="1" x14ac:dyDescent="0.3">
      <c r="A494" s="3">
        <f t="shared" si="19"/>
        <v>2031</v>
      </c>
      <c r="B494" s="39">
        <v>1458000</v>
      </c>
      <c r="C494" s="39">
        <v>516012.63153178297</v>
      </c>
      <c r="D494" s="39">
        <v>2840232.3855590662</v>
      </c>
      <c r="E494" s="39">
        <v>180396.21491279273</v>
      </c>
      <c r="F494" s="39">
        <v>266759.00167639786</v>
      </c>
      <c r="G494" s="39">
        <v>148235.36930278115</v>
      </c>
      <c r="H494" s="39">
        <v>235413.30733464006</v>
      </c>
      <c r="I494" s="39">
        <v>111183.47524160532</v>
      </c>
      <c r="J494" s="39">
        <v>0</v>
      </c>
      <c r="K494" s="38"/>
      <c r="L494" s="38"/>
    </row>
    <row r="495" spans="1:12" s="10" customFormat="1" x14ac:dyDescent="0.3">
      <c r="A495" s="3">
        <f t="shared" si="19"/>
        <v>2032</v>
      </c>
      <c r="B495" s="39">
        <v>1296000</v>
      </c>
      <c r="C495" s="39">
        <v>478245.51669765118</v>
      </c>
      <c r="D495" s="39">
        <v>2724005.731520649</v>
      </c>
      <c r="E495" s="39">
        <v>160075.27202056936</v>
      </c>
      <c r="F495" s="39">
        <v>230299.68718744846</v>
      </c>
      <c r="G495" s="39">
        <v>128332.461986483</v>
      </c>
      <c r="H495" s="39">
        <v>203351.26530937676</v>
      </c>
      <c r="I495" s="39">
        <v>95695.796798471143</v>
      </c>
      <c r="J495" s="39">
        <v>0</v>
      </c>
      <c r="K495" s="38"/>
      <c r="L495" s="38"/>
    </row>
    <row r="496" spans="1:12" s="10" customFormat="1" x14ac:dyDescent="0.3">
      <c r="A496" s="3">
        <f t="shared" si="19"/>
        <v>2033</v>
      </c>
      <c r="B496" s="39">
        <v>1134000.0000000002</v>
      </c>
      <c r="C496" s="39">
        <v>421935.40115132707</v>
      </c>
      <c r="D496" s="39">
        <v>2767323.7088623573</v>
      </c>
      <c r="E496" s="39">
        <v>140393.95562140798</v>
      </c>
      <c r="F496" s="39">
        <v>203726.92557985071</v>
      </c>
      <c r="G496" s="39">
        <v>110188.0433158556</v>
      </c>
      <c r="H496" s="39">
        <v>173857.19202214302</v>
      </c>
      <c r="I496" s="39">
        <v>83898.482309415835</v>
      </c>
      <c r="J496" s="39">
        <v>0</v>
      </c>
      <c r="K496" s="38"/>
      <c r="L496" s="38"/>
    </row>
    <row r="497" spans="1:12" s="10" customFormat="1" x14ac:dyDescent="0.3">
      <c r="A497" s="3">
        <f t="shared" si="19"/>
        <v>2034</v>
      </c>
      <c r="B497" s="39">
        <v>972000.00000000012</v>
      </c>
      <c r="C497" s="39">
        <v>375088.78893086669</v>
      </c>
      <c r="D497" s="39">
        <v>2677291.9536596257</v>
      </c>
      <c r="E497" s="39">
        <v>116452.92457494925</v>
      </c>
      <c r="F497" s="39">
        <v>168443.65885434361</v>
      </c>
      <c r="G497" s="39">
        <v>94036.742220277665</v>
      </c>
      <c r="H497" s="39">
        <v>146747.81259754303</v>
      </c>
      <c r="I497" s="39">
        <v>71230.072822019923</v>
      </c>
      <c r="J497" s="39">
        <v>0</v>
      </c>
      <c r="K497" s="38"/>
      <c r="L497" s="38"/>
    </row>
    <row r="498" spans="1:12" s="10" customFormat="1" x14ac:dyDescent="0.3">
      <c r="A498" s="3">
        <f t="shared" si="19"/>
        <v>2035</v>
      </c>
      <c r="B498" s="39">
        <v>810000.00000000012</v>
      </c>
      <c r="C498" s="39">
        <v>311825.57573590148</v>
      </c>
      <c r="D498" s="39">
        <v>2767644.3395462749</v>
      </c>
      <c r="E498" s="39">
        <v>98653.312503634341</v>
      </c>
      <c r="F498" s="39">
        <v>141544.60543400029</v>
      </c>
      <c r="G498" s="39">
        <v>77959.71704541576</v>
      </c>
      <c r="H498" s="39">
        <v>121677.56446723282</v>
      </c>
      <c r="I498" s="39">
        <v>58339.224813815432</v>
      </c>
      <c r="J498" s="39">
        <v>0</v>
      </c>
      <c r="K498" s="38"/>
      <c r="L498" s="38"/>
    </row>
    <row r="499" spans="1:12" s="10" customFormat="1" x14ac:dyDescent="0.3">
      <c r="A499" s="3">
        <f t="shared" si="19"/>
        <v>2036</v>
      </c>
      <c r="B499" s="39">
        <v>648000</v>
      </c>
      <c r="C499" s="39">
        <v>259475.9871433097</v>
      </c>
      <c r="D499" s="39">
        <v>2662347.7654309664</v>
      </c>
      <c r="E499" s="39">
        <v>73785.397897001938</v>
      </c>
      <c r="F499" s="39">
        <v>113188.60427827231</v>
      </c>
      <c r="G499" s="39">
        <v>62001.87935453713</v>
      </c>
      <c r="H499" s="39">
        <v>95616.375610708012</v>
      </c>
      <c r="I499" s="39">
        <v>43931.755716170868</v>
      </c>
      <c r="J499" s="39">
        <v>0</v>
      </c>
      <c r="K499" s="38"/>
      <c r="L499" s="38"/>
    </row>
    <row r="500" spans="1:12" s="10" customFormat="1" x14ac:dyDescent="0.3">
      <c r="A500" s="3">
        <f t="shared" si="19"/>
        <v>2037</v>
      </c>
      <c r="B500" s="39">
        <v>485999.99999999988</v>
      </c>
      <c r="C500" s="39">
        <v>197927.0961628035</v>
      </c>
      <c r="D500" s="39">
        <v>2660036.9110448454</v>
      </c>
      <c r="E500" s="39">
        <v>59191.180846519979</v>
      </c>
      <c r="F500" s="39">
        <v>81109.791614877904</v>
      </c>
      <c r="G500" s="39">
        <v>44452.77143089717</v>
      </c>
      <c r="H500" s="39">
        <v>69211.759967027858</v>
      </c>
      <c r="I500" s="39">
        <v>34107.399977873509</v>
      </c>
      <c r="J500" s="39">
        <v>0</v>
      </c>
      <c r="K500" s="38"/>
      <c r="L500" s="38"/>
    </row>
    <row r="501" spans="1:12" s="10" customFormat="1" x14ac:dyDescent="0.3">
      <c r="A501" s="3">
        <f t="shared" si="19"/>
        <v>2038</v>
      </c>
      <c r="B501" s="39">
        <v>324000</v>
      </c>
      <c r="C501" s="39">
        <v>137124.62173865765</v>
      </c>
      <c r="D501" s="39">
        <v>2558583.0749002807</v>
      </c>
      <c r="E501" s="39">
        <v>35546.679509216083</v>
      </c>
      <c r="F501" s="39">
        <v>53392.795297865989</v>
      </c>
      <c r="G501" s="39">
        <v>29882.849533880806</v>
      </c>
      <c r="H501" s="39">
        <v>46764.945004656794</v>
      </c>
      <c r="I501" s="39">
        <v>21288.108915722667</v>
      </c>
      <c r="J501" s="39">
        <v>0</v>
      </c>
      <c r="K501" s="38"/>
      <c r="L501" s="38"/>
    </row>
    <row r="502" spans="1:12" s="10" customFormat="1" x14ac:dyDescent="0.3">
      <c r="A502" s="3">
        <f t="shared" si="19"/>
        <v>2039</v>
      </c>
      <c r="B502" s="39">
        <v>162000.00000000003</v>
      </c>
      <c r="C502" s="39">
        <v>69145.986909895175</v>
      </c>
      <c r="D502" s="39">
        <v>2591049.6585890856</v>
      </c>
      <c r="E502" s="39">
        <v>17789.33564492091</v>
      </c>
      <c r="F502" s="39">
        <v>26621.27993207</v>
      </c>
      <c r="G502" s="39">
        <v>14745.177565123957</v>
      </c>
      <c r="H502" s="39">
        <v>23255.273333568464</v>
      </c>
      <c r="I502" s="39">
        <v>10442.946614421518</v>
      </c>
      <c r="J502" s="39">
        <v>0</v>
      </c>
      <c r="K502" s="38"/>
      <c r="L502" s="38"/>
    </row>
    <row r="503" spans="1:12" s="10" customFormat="1" x14ac:dyDescent="0.3">
      <c r="A503" s="3">
        <f t="shared" si="19"/>
        <v>2040</v>
      </c>
      <c r="B503" s="39">
        <v>0</v>
      </c>
      <c r="C503" s="39">
        <v>0</v>
      </c>
      <c r="D503" s="39">
        <v>2411226.3258117959</v>
      </c>
      <c r="E503" s="39">
        <v>0</v>
      </c>
      <c r="F503" s="39">
        <v>0</v>
      </c>
      <c r="G503" s="39">
        <v>0</v>
      </c>
      <c r="H503" s="39">
        <v>0</v>
      </c>
      <c r="I503" s="39">
        <v>0</v>
      </c>
      <c r="J503" s="39">
        <v>0</v>
      </c>
      <c r="K503" s="38"/>
      <c r="L503" s="38"/>
    </row>
    <row r="504" spans="1:12" s="10" customFormat="1" x14ac:dyDescent="0.3">
      <c r="A504" s="3">
        <f t="shared" si="19"/>
        <v>2041</v>
      </c>
      <c r="B504" s="39">
        <v>0</v>
      </c>
      <c r="C504" s="39">
        <v>0</v>
      </c>
      <c r="D504" s="39">
        <v>2374333.7423345963</v>
      </c>
      <c r="E504" s="39">
        <v>0</v>
      </c>
      <c r="F504" s="39">
        <v>0</v>
      </c>
      <c r="G504" s="39">
        <v>0</v>
      </c>
      <c r="H504" s="39">
        <v>0</v>
      </c>
      <c r="I504" s="39">
        <v>0</v>
      </c>
      <c r="J504" s="39">
        <v>0</v>
      </c>
      <c r="K504" s="38"/>
      <c r="L504" s="38"/>
    </row>
    <row r="505" spans="1:12" s="10" customFormat="1" x14ac:dyDescent="0.3">
      <c r="A505" s="3">
        <f t="shared" si="19"/>
        <v>2042</v>
      </c>
      <c r="B505" s="39">
        <v>0</v>
      </c>
      <c r="C505" s="39">
        <v>0</v>
      </c>
      <c r="D505" s="39">
        <v>2185187.0054567959</v>
      </c>
      <c r="E505" s="39">
        <v>0</v>
      </c>
      <c r="F505" s="39">
        <v>0</v>
      </c>
      <c r="G505" s="39">
        <v>0</v>
      </c>
      <c r="H505" s="39">
        <v>0</v>
      </c>
      <c r="I505" s="39">
        <v>0</v>
      </c>
      <c r="J505" s="39">
        <v>0</v>
      </c>
      <c r="K505" s="38"/>
      <c r="L505" s="38"/>
    </row>
    <row r="506" spans="1:12" s="10" customFormat="1" x14ac:dyDescent="0.3">
      <c r="A506" s="3">
        <f t="shared" si="19"/>
        <v>2043</v>
      </c>
      <c r="B506" s="39">
        <v>0</v>
      </c>
      <c r="C506" s="39">
        <v>0</v>
      </c>
      <c r="D506" s="39">
        <v>2222696.3092174032</v>
      </c>
      <c r="E506" s="39">
        <v>0</v>
      </c>
      <c r="F506" s="39">
        <v>0</v>
      </c>
      <c r="G506" s="39">
        <v>0</v>
      </c>
      <c r="H506" s="39">
        <v>0</v>
      </c>
      <c r="I506" s="39">
        <v>0</v>
      </c>
      <c r="J506" s="39">
        <v>0</v>
      </c>
      <c r="K506" s="38"/>
      <c r="L506" s="38"/>
    </row>
    <row r="507" spans="1:12" x14ac:dyDescent="0.3">
      <c r="E507" s="26"/>
      <c r="F507" s="26"/>
      <c r="G507" s="26"/>
      <c r="H507" s="26"/>
      <c r="I507" s="26"/>
      <c r="J507" s="26"/>
      <c r="K507" s="26"/>
      <c r="L507" s="26"/>
    </row>
    <row r="508" spans="1:12" x14ac:dyDescent="0.3">
      <c r="A508" s="3">
        <f>A483+1</f>
        <v>20</v>
      </c>
      <c r="B508" s="9" t="str">
        <f ca="1">OFFSET(Portfolios!$B$7,A508,0)</f>
        <v>Portfolio20</v>
      </c>
      <c r="C508" s="9" t="str">
        <f ca="1">VLOOKUP(B508,Portfolios!$B$8:$C$47,2,FALSE)</f>
        <v>WY in 2026</v>
      </c>
      <c r="E508" s="106" t="s">
        <v>180</v>
      </c>
      <c r="F508" s="106"/>
      <c r="G508" s="106"/>
      <c r="H508" s="106"/>
      <c r="I508" s="106"/>
      <c r="J508" s="106"/>
      <c r="K508" s="26"/>
      <c r="L508" s="26"/>
    </row>
    <row r="509" spans="1:12" x14ac:dyDescent="0.3">
      <c r="C509" s="28" t="s">
        <v>181</v>
      </c>
      <c r="D509" s="28" t="s">
        <v>182</v>
      </c>
      <c r="E509" s="26" t="s">
        <v>183</v>
      </c>
      <c r="F509" s="26" t="s">
        <v>184</v>
      </c>
      <c r="G509" s="26" t="s">
        <v>185</v>
      </c>
      <c r="H509" s="26" t="s">
        <v>186</v>
      </c>
      <c r="I509" s="26" t="s">
        <v>187</v>
      </c>
      <c r="J509" s="26" t="s">
        <v>188</v>
      </c>
      <c r="K509" s="26"/>
      <c r="L509" s="26"/>
    </row>
    <row r="510" spans="1:12" s="11" customFormat="1" x14ac:dyDescent="0.3">
      <c r="A510" s="3" t="s">
        <v>160</v>
      </c>
      <c r="B510" s="3" t="s">
        <v>189</v>
      </c>
      <c r="C510" s="3" t="s">
        <v>190</v>
      </c>
      <c r="D510" s="3" t="s">
        <v>191</v>
      </c>
      <c r="E510" s="42" t="s">
        <v>192</v>
      </c>
      <c r="F510" s="42" t="s">
        <v>193</v>
      </c>
      <c r="G510" s="42" t="s">
        <v>194</v>
      </c>
      <c r="H510" s="42" t="s">
        <v>195</v>
      </c>
      <c r="I510" s="42" t="s">
        <v>196</v>
      </c>
      <c r="J510" s="42" t="s">
        <v>197</v>
      </c>
      <c r="K510" s="42"/>
      <c r="L510" s="42"/>
    </row>
    <row r="511" spans="1:12" s="10" customFormat="1" x14ac:dyDescent="0.3">
      <c r="A511" s="3">
        <v>2023</v>
      </c>
      <c r="B511" s="39">
        <v>5887116.996684636</v>
      </c>
      <c r="C511" s="39">
        <v>2146155.2802338544</v>
      </c>
      <c r="D511" s="39">
        <v>2070453.6851031072</v>
      </c>
      <c r="E511" s="39">
        <v>249106.68405843258</v>
      </c>
      <c r="F511" s="39">
        <v>920247.72438260436</v>
      </c>
      <c r="G511" s="39">
        <v>506695.58228760585</v>
      </c>
      <c r="H511" s="39">
        <v>642262.73492045945</v>
      </c>
      <c r="I511" s="39">
        <v>130219.07016810354</v>
      </c>
      <c r="J511" s="39">
        <v>1292429.9206335763</v>
      </c>
      <c r="K511" s="38"/>
      <c r="L511" s="38"/>
    </row>
    <row r="512" spans="1:12" s="10" customFormat="1" x14ac:dyDescent="0.3">
      <c r="A512" s="3">
        <f>A511+1</f>
        <v>2024</v>
      </c>
      <c r="B512" s="39">
        <v>5308315.9774718601</v>
      </c>
      <c r="C512" s="39">
        <v>1653955.3806953044</v>
      </c>
      <c r="D512" s="39">
        <v>1861913.1836158037</v>
      </c>
      <c r="E512" s="39">
        <v>297253.47186568787</v>
      </c>
      <c r="F512" s="39">
        <v>877638.7874133446</v>
      </c>
      <c r="G512" s="39">
        <v>483590.50933788635</v>
      </c>
      <c r="H512" s="39">
        <v>637855.23739236873</v>
      </c>
      <c r="I512" s="39">
        <v>174437.56063955917</v>
      </c>
      <c r="J512" s="39">
        <v>1183585.0301277081</v>
      </c>
      <c r="K512" s="38"/>
      <c r="L512" s="38"/>
    </row>
    <row r="513" spans="1:12" s="10" customFormat="1" x14ac:dyDescent="0.3">
      <c r="A513" s="3">
        <f t="shared" ref="A513:A530" si="20">A512+1</f>
        <v>2025</v>
      </c>
      <c r="B513" s="39">
        <v>5049606.9465753846</v>
      </c>
      <c r="C513" s="39">
        <v>1611309.0686127339</v>
      </c>
      <c r="D513" s="39">
        <v>1857267.8659651023</v>
      </c>
      <c r="E513" s="39">
        <v>289640.34513295093</v>
      </c>
      <c r="F513" s="39">
        <v>825331.01825362071</v>
      </c>
      <c r="G513" s="39">
        <v>451818.70430268534</v>
      </c>
      <c r="H513" s="39">
        <v>558932.74509098358</v>
      </c>
      <c r="I513" s="39">
        <v>173231.08243647753</v>
      </c>
      <c r="J513" s="39">
        <v>1139343.9827459326</v>
      </c>
      <c r="K513" s="38"/>
      <c r="L513" s="38"/>
    </row>
    <row r="514" spans="1:12" s="10" customFormat="1" x14ac:dyDescent="0.3">
      <c r="A514" s="3">
        <f t="shared" si="20"/>
        <v>2026</v>
      </c>
      <c r="B514" s="39">
        <v>4363685.5572603075</v>
      </c>
      <c r="C514" s="39">
        <v>1357560.4630263641</v>
      </c>
      <c r="D514" s="39">
        <v>2381498.8688292205</v>
      </c>
      <c r="E514" s="39">
        <v>252077.27329044425</v>
      </c>
      <c r="F514" s="39">
        <v>703336.25578215835</v>
      </c>
      <c r="G514" s="39">
        <v>380505.56858233031</v>
      </c>
      <c r="H514" s="39">
        <v>507272.27164179273</v>
      </c>
      <c r="I514" s="39">
        <v>151981.90972496808</v>
      </c>
      <c r="J514" s="39">
        <v>1010951.8152122499</v>
      </c>
      <c r="K514" s="38"/>
      <c r="L514" s="38"/>
    </row>
    <row r="515" spans="1:12" s="10" customFormat="1" x14ac:dyDescent="0.3">
      <c r="A515" s="3">
        <f t="shared" si="20"/>
        <v>2027</v>
      </c>
      <c r="B515" s="39">
        <v>3677764.1679452304</v>
      </c>
      <c r="C515" s="39">
        <v>1088518.0817812281</v>
      </c>
      <c r="D515" s="39">
        <v>3027879.2425370403</v>
      </c>
      <c r="E515" s="39">
        <v>274795.77265177219</v>
      </c>
      <c r="F515" s="39">
        <v>568161.92185763014</v>
      </c>
      <c r="G515" s="39">
        <v>310247.73694417096</v>
      </c>
      <c r="H515" s="39">
        <v>471988.01379800821</v>
      </c>
      <c r="I515" s="39">
        <v>163412.10089303792</v>
      </c>
      <c r="J515" s="39">
        <v>800640.54001938261</v>
      </c>
      <c r="K515" s="38"/>
      <c r="L515" s="38"/>
    </row>
    <row r="516" spans="1:12" s="10" customFormat="1" x14ac:dyDescent="0.3">
      <c r="A516" s="3">
        <f t="shared" si="20"/>
        <v>2028</v>
      </c>
      <c r="B516" s="39">
        <v>2991842.7786301537</v>
      </c>
      <c r="C516" s="39">
        <v>838317.54834751168</v>
      </c>
      <c r="D516" s="39">
        <v>3723138.4805938271</v>
      </c>
      <c r="E516" s="39">
        <v>310986.62041476305</v>
      </c>
      <c r="F516" s="39">
        <v>441990.83974640176</v>
      </c>
      <c r="G516" s="39">
        <v>242422.54414229444</v>
      </c>
      <c r="H516" s="39">
        <v>389303.7802773955</v>
      </c>
      <c r="I516" s="39">
        <v>189934.56324876484</v>
      </c>
      <c r="J516" s="39">
        <v>578886.88245302229</v>
      </c>
      <c r="K516" s="38"/>
      <c r="L516" s="38"/>
    </row>
    <row r="517" spans="1:12" s="10" customFormat="1" x14ac:dyDescent="0.3">
      <c r="A517" s="3">
        <f t="shared" si="20"/>
        <v>2029</v>
      </c>
      <c r="B517" s="39">
        <v>2305921.3893150762</v>
      </c>
      <c r="C517" s="39">
        <v>648018.15705078375</v>
      </c>
      <c r="D517" s="39">
        <v>4123480.0225884477</v>
      </c>
      <c r="E517" s="39">
        <v>246446.28611752056</v>
      </c>
      <c r="F517" s="39">
        <v>342397.62854941777</v>
      </c>
      <c r="G517" s="39">
        <v>188151.81669220951</v>
      </c>
      <c r="H517" s="39">
        <v>298483.60797202366</v>
      </c>
      <c r="I517" s="39">
        <v>145679.98888692516</v>
      </c>
      <c r="J517" s="39">
        <v>436743.90404619597</v>
      </c>
      <c r="K517" s="38"/>
      <c r="L517" s="38"/>
    </row>
    <row r="518" spans="1:12" s="10" customFormat="1" x14ac:dyDescent="0.3">
      <c r="A518" s="3">
        <f t="shared" si="20"/>
        <v>2030</v>
      </c>
      <c r="B518" s="39">
        <v>1620000</v>
      </c>
      <c r="C518" s="39">
        <v>567418.65033957944</v>
      </c>
      <c r="D518" s="39">
        <v>2804681.0784889199</v>
      </c>
      <c r="E518" s="39">
        <v>206767.5841199939</v>
      </c>
      <c r="F518" s="39">
        <v>297613.52972945065</v>
      </c>
      <c r="G518" s="39">
        <v>165256.22625006776</v>
      </c>
      <c r="H518" s="39">
        <v>259629.79252667134</v>
      </c>
      <c r="I518" s="39">
        <v>123314.21703423686</v>
      </c>
      <c r="J518" s="39">
        <v>0</v>
      </c>
      <c r="K518" s="38"/>
      <c r="L518" s="38"/>
    </row>
    <row r="519" spans="1:12" s="10" customFormat="1" x14ac:dyDescent="0.3">
      <c r="A519" s="3">
        <f t="shared" si="20"/>
        <v>2031</v>
      </c>
      <c r="B519" s="39">
        <v>1458000</v>
      </c>
      <c r="C519" s="39">
        <v>516012.63153178297</v>
      </c>
      <c r="D519" s="39">
        <v>2840232.3855590662</v>
      </c>
      <c r="E519" s="39">
        <v>180396.21491279273</v>
      </c>
      <c r="F519" s="39">
        <v>266759.00167639786</v>
      </c>
      <c r="G519" s="39">
        <v>148235.36930278115</v>
      </c>
      <c r="H519" s="39">
        <v>235413.30733464006</v>
      </c>
      <c r="I519" s="39">
        <v>111183.47524160532</v>
      </c>
      <c r="J519" s="39">
        <v>0</v>
      </c>
      <c r="K519" s="38"/>
      <c r="L519" s="38"/>
    </row>
    <row r="520" spans="1:12" s="10" customFormat="1" x14ac:dyDescent="0.3">
      <c r="A520" s="3">
        <f t="shared" si="20"/>
        <v>2032</v>
      </c>
      <c r="B520" s="39">
        <v>1296000</v>
      </c>
      <c r="C520" s="39">
        <v>478245.51669765118</v>
      </c>
      <c r="D520" s="39">
        <v>2724005.731520649</v>
      </c>
      <c r="E520" s="39">
        <v>160075.27202056936</v>
      </c>
      <c r="F520" s="39">
        <v>230299.68718744846</v>
      </c>
      <c r="G520" s="39">
        <v>128332.461986483</v>
      </c>
      <c r="H520" s="39">
        <v>203351.26530937676</v>
      </c>
      <c r="I520" s="39">
        <v>95695.796798471143</v>
      </c>
      <c r="J520" s="39">
        <v>0</v>
      </c>
      <c r="K520" s="38"/>
      <c r="L520" s="38"/>
    </row>
    <row r="521" spans="1:12" s="10" customFormat="1" x14ac:dyDescent="0.3">
      <c r="A521" s="3">
        <f t="shared" si="20"/>
        <v>2033</v>
      </c>
      <c r="B521" s="39">
        <v>1134000.0000000002</v>
      </c>
      <c r="C521" s="39">
        <v>421935.40115132707</v>
      </c>
      <c r="D521" s="39">
        <v>2767323.7088623573</v>
      </c>
      <c r="E521" s="39">
        <v>140393.95562140798</v>
      </c>
      <c r="F521" s="39">
        <v>203726.92557985071</v>
      </c>
      <c r="G521" s="39">
        <v>110188.0433158556</v>
      </c>
      <c r="H521" s="39">
        <v>173857.19202214302</v>
      </c>
      <c r="I521" s="39">
        <v>83898.482309415835</v>
      </c>
      <c r="J521" s="39">
        <v>0</v>
      </c>
      <c r="K521" s="38"/>
      <c r="L521" s="38"/>
    </row>
    <row r="522" spans="1:12" s="10" customFormat="1" x14ac:dyDescent="0.3">
      <c r="A522" s="3">
        <f t="shared" si="20"/>
        <v>2034</v>
      </c>
      <c r="B522" s="39">
        <v>972000.00000000012</v>
      </c>
      <c r="C522" s="39">
        <v>375088.78893086669</v>
      </c>
      <c r="D522" s="39">
        <v>2677291.9536596257</v>
      </c>
      <c r="E522" s="39">
        <v>116452.92457494925</v>
      </c>
      <c r="F522" s="39">
        <v>168443.65885434361</v>
      </c>
      <c r="G522" s="39">
        <v>94036.742220277665</v>
      </c>
      <c r="H522" s="39">
        <v>146747.81259754303</v>
      </c>
      <c r="I522" s="39">
        <v>71230.072822019923</v>
      </c>
      <c r="J522" s="39">
        <v>0</v>
      </c>
      <c r="K522" s="38"/>
      <c r="L522" s="38"/>
    </row>
    <row r="523" spans="1:12" s="10" customFormat="1" x14ac:dyDescent="0.3">
      <c r="A523" s="3">
        <f t="shared" si="20"/>
        <v>2035</v>
      </c>
      <c r="B523" s="39">
        <v>810000.00000000012</v>
      </c>
      <c r="C523" s="39">
        <v>311825.57573590148</v>
      </c>
      <c r="D523" s="39">
        <v>2767644.3395462749</v>
      </c>
      <c r="E523" s="39">
        <v>98653.312503634341</v>
      </c>
      <c r="F523" s="39">
        <v>141544.60543400029</v>
      </c>
      <c r="G523" s="39">
        <v>77959.71704541576</v>
      </c>
      <c r="H523" s="39">
        <v>121677.56446723282</v>
      </c>
      <c r="I523" s="39">
        <v>58339.224813815432</v>
      </c>
      <c r="J523" s="39">
        <v>0</v>
      </c>
      <c r="K523" s="38"/>
      <c r="L523" s="38"/>
    </row>
    <row r="524" spans="1:12" s="10" customFormat="1" x14ac:dyDescent="0.3">
      <c r="A524" s="3">
        <f t="shared" si="20"/>
        <v>2036</v>
      </c>
      <c r="B524" s="39">
        <v>648000</v>
      </c>
      <c r="C524" s="39">
        <v>259475.9871433097</v>
      </c>
      <c r="D524" s="39">
        <v>2662347.7654309664</v>
      </c>
      <c r="E524" s="39">
        <v>73785.397897001938</v>
      </c>
      <c r="F524" s="39">
        <v>113188.60427827231</v>
      </c>
      <c r="G524" s="39">
        <v>62001.87935453713</v>
      </c>
      <c r="H524" s="39">
        <v>95616.375610708012</v>
      </c>
      <c r="I524" s="39">
        <v>43931.755716170868</v>
      </c>
      <c r="J524" s="39">
        <v>0</v>
      </c>
      <c r="K524" s="38"/>
      <c r="L524" s="38"/>
    </row>
    <row r="525" spans="1:12" s="10" customFormat="1" x14ac:dyDescent="0.3">
      <c r="A525" s="3">
        <f t="shared" si="20"/>
        <v>2037</v>
      </c>
      <c r="B525" s="39">
        <v>485999.99999999988</v>
      </c>
      <c r="C525" s="39">
        <v>197927.0961628035</v>
      </c>
      <c r="D525" s="39">
        <v>2660036.9110448454</v>
      </c>
      <c r="E525" s="39">
        <v>59191.180846519979</v>
      </c>
      <c r="F525" s="39">
        <v>81109.791614877904</v>
      </c>
      <c r="G525" s="39">
        <v>44452.77143089717</v>
      </c>
      <c r="H525" s="39">
        <v>69211.759967027858</v>
      </c>
      <c r="I525" s="39">
        <v>34107.399977873509</v>
      </c>
      <c r="J525" s="39">
        <v>0</v>
      </c>
      <c r="K525" s="38"/>
      <c r="L525" s="38"/>
    </row>
    <row r="526" spans="1:12" s="10" customFormat="1" x14ac:dyDescent="0.3">
      <c r="A526" s="3">
        <f t="shared" si="20"/>
        <v>2038</v>
      </c>
      <c r="B526" s="39">
        <v>324000</v>
      </c>
      <c r="C526" s="39">
        <v>137124.62173865765</v>
      </c>
      <c r="D526" s="39">
        <v>2558583.0749002807</v>
      </c>
      <c r="E526" s="39">
        <v>35546.679509216083</v>
      </c>
      <c r="F526" s="39">
        <v>53392.795297865989</v>
      </c>
      <c r="G526" s="39">
        <v>29882.849533880806</v>
      </c>
      <c r="H526" s="39">
        <v>46764.945004656794</v>
      </c>
      <c r="I526" s="39">
        <v>21288.108915722667</v>
      </c>
      <c r="J526" s="39">
        <v>0</v>
      </c>
      <c r="K526" s="38"/>
      <c r="L526" s="38"/>
    </row>
    <row r="527" spans="1:12" s="10" customFormat="1" x14ac:dyDescent="0.3">
      <c r="A527" s="3">
        <f t="shared" si="20"/>
        <v>2039</v>
      </c>
      <c r="B527" s="39">
        <v>162000.00000000003</v>
      </c>
      <c r="C527" s="39">
        <v>69145.986909895175</v>
      </c>
      <c r="D527" s="39">
        <v>2591049.6585890856</v>
      </c>
      <c r="E527" s="39">
        <v>17789.33564492091</v>
      </c>
      <c r="F527" s="39">
        <v>26621.27993207</v>
      </c>
      <c r="G527" s="39">
        <v>14745.177565123957</v>
      </c>
      <c r="H527" s="39">
        <v>23255.273333568464</v>
      </c>
      <c r="I527" s="39">
        <v>10442.946614421518</v>
      </c>
      <c r="J527" s="39">
        <v>0</v>
      </c>
      <c r="K527" s="38"/>
      <c r="L527" s="38"/>
    </row>
    <row r="528" spans="1:12" s="10" customFormat="1" x14ac:dyDescent="0.3">
      <c r="A528" s="3">
        <f t="shared" si="20"/>
        <v>2040</v>
      </c>
      <c r="B528" s="39">
        <v>0</v>
      </c>
      <c r="C528" s="39">
        <v>0</v>
      </c>
      <c r="D528" s="39">
        <v>2411226.3258117959</v>
      </c>
      <c r="E528" s="39">
        <v>0</v>
      </c>
      <c r="F528" s="39">
        <v>0</v>
      </c>
      <c r="G528" s="39">
        <v>0</v>
      </c>
      <c r="H528" s="39">
        <v>0</v>
      </c>
      <c r="I528" s="39">
        <v>0</v>
      </c>
      <c r="J528" s="39">
        <v>0</v>
      </c>
      <c r="K528" s="38"/>
      <c r="L528" s="38"/>
    </row>
    <row r="529" spans="1:12" s="10" customFormat="1" x14ac:dyDescent="0.3">
      <c r="A529" s="3">
        <f t="shared" si="20"/>
        <v>2041</v>
      </c>
      <c r="B529" s="39">
        <v>0</v>
      </c>
      <c r="C529" s="39">
        <v>0</v>
      </c>
      <c r="D529" s="39">
        <v>2374333.7423345963</v>
      </c>
      <c r="E529" s="39">
        <v>0</v>
      </c>
      <c r="F529" s="39">
        <v>0</v>
      </c>
      <c r="G529" s="39">
        <v>0</v>
      </c>
      <c r="H529" s="39">
        <v>0</v>
      </c>
      <c r="I529" s="39">
        <v>0</v>
      </c>
      <c r="J529" s="39">
        <v>0</v>
      </c>
      <c r="K529" s="38"/>
      <c r="L529" s="38"/>
    </row>
    <row r="530" spans="1:12" s="10" customFormat="1" x14ac:dyDescent="0.3">
      <c r="A530" s="3">
        <f t="shared" si="20"/>
        <v>2042</v>
      </c>
      <c r="B530" s="39">
        <v>0</v>
      </c>
      <c r="C530" s="39">
        <v>0</v>
      </c>
      <c r="D530" s="39">
        <v>2185187.0054567959</v>
      </c>
      <c r="E530" s="39">
        <v>0</v>
      </c>
      <c r="F530" s="39">
        <v>0</v>
      </c>
      <c r="G530" s="39">
        <v>0</v>
      </c>
      <c r="H530" s="39">
        <v>0</v>
      </c>
      <c r="I530" s="39">
        <v>0</v>
      </c>
      <c r="J530" s="39">
        <v>0</v>
      </c>
      <c r="K530" s="38"/>
      <c r="L530" s="38"/>
    </row>
    <row r="531" spans="1:12" s="10" customFormat="1" x14ac:dyDescent="0.3">
      <c r="A531" s="3">
        <v>2043</v>
      </c>
      <c r="B531" s="39">
        <v>0</v>
      </c>
      <c r="C531" s="39">
        <v>0</v>
      </c>
      <c r="D531" s="39">
        <v>2222696.3092174032</v>
      </c>
      <c r="E531" s="39">
        <v>0</v>
      </c>
      <c r="F531" s="39">
        <v>0</v>
      </c>
      <c r="G531" s="39">
        <v>0</v>
      </c>
      <c r="H531" s="39">
        <v>0</v>
      </c>
      <c r="I531" s="39">
        <v>0</v>
      </c>
      <c r="J531" s="39">
        <v>0</v>
      </c>
      <c r="K531" s="38"/>
      <c r="L531" s="38"/>
    </row>
    <row r="532" spans="1:12" x14ac:dyDescent="0.3">
      <c r="E532" s="26"/>
      <c r="F532" s="26"/>
      <c r="G532" s="26"/>
      <c r="H532" s="26"/>
      <c r="I532" s="26"/>
      <c r="J532" s="26"/>
      <c r="K532" s="26"/>
      <c r="L532" s="26"/>
    </row>
    <row r="533" spans="1:12" x14ac:dyDescent="0.3">
      <c r="A533" s="3">
        <f>A508+1</f>
        <v>21</v>
      </c>
      <c r="B533" s="9" t="str">
        <f ca="1">OFFSET(Portfolios!$B$7,A533,0)</f>
        <v>Portfolio21</v>
      </c>
      <c r="C533" s="9" t="str">
        <f ca="1">VLOOKUP(B533,Portfolios!$B$8:$C$47,2,FALSE)</f>
        <v>NV in 2026</v>
      </c>
      <c r="E533" s="106" t="s">
        <v>180</v>
      </c>
      <c r="F533" s="106"/>
      <c r="G533" s="106"/>
      <c r="H533" s="106"/>
      <c r="I533" s="106"/>
      <c r="J533" s="106"/>
      <c r="K533" s="26"/>
      <c r="L533" s="26"/>
    </row>
    <row r="534" spans="1:12" x14ac:dyDescent="0.3">
      <c r="C534" s="28" t="s">
        <v>181</v>
      </c>
      <c r="D534" s="28" t="s">
        <v>182</v>
      </c>
      <c r="E534" s="26" t="s">
        <v>183</v>
      </c>
      <c r="F534" s="26" t="s">
        <v>184</v>
      </c>
      <c r="G534" s="26" t="s">
        <v>185</v>
      </c>
      <c r="H534" s="26" t="s">
        <v>186</v>
      </c>
      <c r="I534" s="26" t="s">
        <v>187</v>
      </c>
      <c r="J534" s="26" t="s">
        <v>188</v>
      </c>
      <c r="K534" s="26"/>
      <c r="L534" s="26"/>
    </row>
    <row r="535" spans="1:12" s="11" customFormat="1" x14ac:dyDescent="0.3">
      <c r="A535" s="3" t="s">
        <v>160</v>
      </c>
      <c r="B535" s="3" t="s">
        <v>189</v>
      </c>
      <c r="C535" s="3" t="s">
        <v>190</v>
      </c>
      <c r="D535" s="3" t="s">
        <v>191</v>
      </c>
      <c r="E535" s="42" t="s">
        <v>192</v>
      </c>
      <c r="F535" s="42" t="s">
        <v>193</v>
      </c>
      <c r="G535" s="42" t="s">
        <v>194</v>
      </c>
      <c r="H535" s="42" t="s">
        <v>195</v>
      </c>
      <c r="I535" s="42" t="s">
        <v>196</v>
      </c>
      <c r="J535" s="42" t="s">
        <v>197</v>
      </c>
      <c r="K535" s="42"/>
      <c r="L535" s="42"/>
    </row>
    <row r="536" spans="1:12" s="10" customFormat="1" x14ac:dyDescent="0.3">
      <c r="A536" s="3">
        <v>2023</v>
      </c>
      <c r="B536" s="39">
        <v>5887116.996684636</v>
      </c>
      <c r="C536" s="39">
        <v>2146155.2802338544</v>
      </c>
      <c r="D536" s="39">
        <v>2070453.6851031072</v>
      </c>
      <c r="E536" s="39">
        <v>249106.68405843258</v>
      </c>
      <c r="F536" s="39">
        <v>920247.72438260436</v>
      </c>
      <c r="G536" s="39">
        <v>506695.58228760585</v>
      </c>
      <c r="H536" s="39">
        <v>642262.73492045945</v>
      </c>
      <c r="I536" s="39">
        <v>130219.07016810354</v>
      </c>
      <c r="J536" s="39">
        <v>1292429.9206335763</v>
      </c>
      <c r="K536" s="38"/>
      <c r="L536" s="38"/>
    </row>
    <row r="537" spans="1:12" s="10" customFormat="1" x14ac:dyDescent="0.3">
      <c r="A537" s="3">
        <f>A536+1</f>
        <v>2024</v>
      </c>
      <c r="B537" s="39">
        <v>5308315.9774718601</v>
      </c>
      <c r="C537" s="39">
        <v>1653955.3806953044</v>
      </c>
      <c r="D537" s="39">
        <v>1861913.1836158037</v>
      </c>
      <c r="E537" s="39">
        <v>297253.47186568787</v>
      </c>
      <c r="F537" s="39">
        <v>877638.7874133446</v>
      </c>
      <c r="G537" s="39">
        <v>483590.50933788635</v>
      </c>
      <c r="H537" s="39">
        <v>637855.23739236873</v>
      </c>
      <c r="I537" s="39">
        <v>174437.56063955917</v>
      </c>
      <c r="J537" s="39">
        <v>1183585.0301277081</v>
      </c>
      <c r="K537" s="38"/>
      <c r="L537" s="38"/>
    </row>
    <row r="538" spans="1:12" s="10" customFormat="1" x14ac:dyDescent="0.3">
      <c r="A538" s="3">
        <f t="shared" ref="A538:A556" si="21">A537+1</f>
        <v>2025</v>
      </c>
      <c r="B538" s="39">
        <v>5049606.9465753846</v>
      </c>
      <c r="C538" s="39">
        <v>1611309.0686127339</v>
      </c>
      <c r="D538" s="39">
        <v>1857267.8659651023</v>
      </c>
      <c r="E538" s="39">
        <v>289640.34513295093</v>
      </c>
      <c r="F538" s="39">
        <v>825331.01825362071</v>
      </c>
      <c r="G538" s="39">
        <v>451818.70430268534</v>
      </c>
      <c r="H538" s="39">
        <v>558932.74509098358</v>
      </c>
      <c r="I538" s="39">
        <v>173231.08243647753</v>
      </c>
      <c r="J538" s="39">
        <v>1139343.9827459326</v>
      </c>
      <c r="K538" s="38"/>
      <c r="L538" s="38"/>
    </row>
    <row r="539" spans="1:12" s="10" customFormat="1" x14ac:dyDescent="0.3">
      <c r="A539" s="3">
        <f t="shared" si="21"/>
        <v>2026</v>
      </c>
      <c r="B539" s="39">
        <v>4363685.5572603075</v>
      </c>
      <c r="C539" s="39">
        <v>1357560.4630263641</v>
      </c>
      <c r="D539" s="39">
        <v>2381498.8688292205</v>
      </c>
      <c r="E539" s="39">
        <v>252077.27329044425</v>
      </c>
      <c r="F539" s="39">
        <v>703336.25578215835</v>
      </c>
      <c r="G539" s="39">
        <v>380505.56858233031</v>
      </c>
      <c r="H539" s="39">
        <v>507272.27164179273</v>
      </c>
      <c r="I539" s="39">
        <v>151981.90972496808</v>
      </c>
      <c r="J539" s="39">
        <v>1010951.8152122499</v>
      </c>
      <c r="K539" s="38"/>
      <c r="L539" s="38"/>
    </row>
    <row r="540" spans="1:12" s="10" customFormat="1" x14ac:dyDescent="0.3">
      <c r="A540" s="3">
        <f t="shared" si="21"/>
        <v>2027</v>
      </c>
      <c r="B540" s="39">
        <v>3677764.1679452304</v>
      </c>
      <c r="C540" s="39">
        <v>1088518.0817812281</v>
      </c>
      <c r="D540" s="39">
        <v>3027879.2425370403</v>
      </c>
      <c r="E540" s="39">
        <v>274795.77265177219</v>
      </c>
      <c r="F540" s="39">
        <v>568161.92185763014</v>
      </c>
      <c r="G540" s="39">
        <v>310247.73694417096</v>
      </c>
      <c r="H540" s="39">
        <v>471988.01379800821</v>
      </c>
      <c r="I540" s="39">
        <v>163412.10089303792</v>
      </c>
      <c r="J540" s="39">
        <v>800640.54001938261</v>
      </c>
      <c r="K540" s="38"/>
      <c r="L540" s="38"/>
    </row>
    <row r="541" spans="1:12" s="10" customFormat="1" x14ac:dyDescent="0.3">
      <c r="A541" s="3">
        <f t="shared" si="21"/>
        <v>2028</v>
      </c>
      <c r="B541" s="39">
        <v>2991842.7786301537</v>
      </c>
      <c r="C541" s="39">
        <v>838317.54834751168</v>
      </c>
      <c r="D541" s="39">
        <v>3723138.4805938271</v>
      </c>
      <c r="E541" s="39">
        <v>310986.62041476305</v>
      </c>
      <c r="F541" s="39">
        <v>441990.83974640176</v>
      </c>
      <c r="G541" s="39">
        <v>242422.54414229444</v>
      </c>
      <c r="H541" s="39">
        <v>389303.7802773955</v>
      </c>
      <c r="I541" s="39">
        <v>189934.56324876484</v>
      </c>
      <c r="J541" s="39">
        <v>578886.88245302229</v>
      </c>
      <c r="K541" s="38"/>
      <c r="L541" s="38"/>
    </row>
    <row r="542" spans="1:12" s="10" customFormat="1" x14ac:dyDescent="0.3">
      <c r="A542" s="3">
        <f t="shared" si="21"/>
        <v>2029</v>
      </c>
      <c r="B542" s="39">
        <v>2305921.3893150762</v>
      </c>
      <c r="C542" s="39">
        <v>648018.15705078375</v>
      </c>
      <c r="D542" s="39">
        <v>4123480.0225884477</v>
      </c>
      <c r="E542" s="39">
        <v>246446.28611752056</v>
      </c>
      <c r="F542" s="39">
        <v>342397.62854941777</v>
      </c>
      <c r="G542" s="39">
        <v>188151.81669220951</v>
      </c>
      <c r="H542" s="39">
        <v>298483.60797202366</v>
      </c>
      <c r="I542" s="39">
        <v>145679.98888692516</v>
      </c>
      <c r="J542" s="39">
        <v>436743.90404619597</v>
      </c>
      <c r="K542" s="38"/>
      <c r="L542" s="38"/>
    </row>
    <row r="543" spans="1:12" s="10" customFormat="1" x14ac:dyDescent="0.3">
      <c r="A543" s="3">
        <f t="shared" si="21"/>
        <v>2030</v>
      </c>
      <c r="B543" s="39">
        <v>1620000</v>
      </c>
      <c r="C543" s="39">
        <v>567418.65033957944</v>
      </c>
      <c r="D543" s="39">
        <v>2804681.0784889199</v>
      </c>
      <c r="E543" s="39">
        <v>206767.5841199939</v>
      </c>
      <c r="F543" s="39">
        <v>297613.52972945065</v>
      </c>
      <c r="G543" s="39">
        <v>165256.22625006776</v>
      </c>
      <c r="H543" s="39">
        <v>259629.79252667134</v>
      </c>
      <c r="I543" s="39">
        <v>123314.21703423686</v>
      </c>
      <c r="J543" s="39">
        <v>0</v>
      </c>
      <c r="K543" s="38"/>
      <c r="L543" s="38"/>
    </row>
    <row r="544" spans="1:12" s="10" customFormat="1" x14ac:dyDescent="0.3">
      <c r="A544" s="3">
        <f t="shared" si="21"/>
        <v>2031</v>
      </c>
      <c r="B544" s="39">
        <v>1458000</v>
      </c>
      <c r="C544" s="39">
        <v>516012.63153178297</v>
      </c>
      <c r="D544" s="39">
        <v>2840232.3855590662</v>
      </c>
      <c r="E544" s="39">
        <v>180396.21491279273</v>
      </c>
      <c r="F544" s="39">
        <v>266759.00167639786</v>
      </c>
      <c r="G544" s="39">
        <v>148235.36930278115</v>
      </c>
      <c r="H544" s="39">
        <v>235413.30733464006</v>
      </c>
      <c r="I544" s="39">
        <v>111183.47524160532</v>
      </c>
      <c r="J544" s="39">
        <v>0</v>
      </c>
      <c r="K544" s="38"/>
      <c r="L544" s="38"/>
    </row>
    <row r="545" spans="1:12" s="10" customFormat="1" x14ac:dyDescent="0.3">
      <c r="A545" s="3">
        <f t="shared" si="21"/>
        <v>2032</v>
      </c>
      <c r="B545" s="39">
        <v>1296000</v>
      </c>
      <c r="C545" s="39">
        <v>478245.51669765118</v>
      </c>
      <c r="D545" s="39">
        <v>2724005.731520649</v>
      </c>
      <c r="E545" s="39">
        <v>160075.27202056936</v>
      </c>
      <c r="F545" s="39">
        <v>230299.68718744846</v>
      </c>
      <c r="G545" s="39">
        <v>128332.461986483</v>
      </c>
      <c r="H545" s="39">
        <v>203351.26530937676</v>
      </c>
      <c r="I545" s="39">
        <v>95695.796798471143</v>
      </c>
      <c r="J545" s="39">
        <v>0</v>
      </c>
      <c r="K545" s="38"/>
      <c r="L545" s="38"/>
    </row>
    <row r="546" spans="1:12" s="10" customFormat="1" x14ac:dyDescent="0.3">
      <c r="A546" s="3">
        <f t="shared" si="21"/>
        <v>2033</v>
      </c>
      <c r="B546" s="39">
        <v>1134000.0000000002</v>
      </c>
      <c r="C546" s="39">
        <v>421935.40115132707</v>
      </c>
      <c r="D546" s="39">
        <v>2767323.7088623573</v>
      </c>
      <c r="E546" s="39">
        <v>140393.95562140798</v>
      </c>
      <c r="F546" s="39">
        <v>203726.92557985071</v>
      </c>
      <c r="G546" s="39">
        <v>110188.0433158556</v>
      </c>
      <c r="H546" s="39">
        <v>173857.19202214302</v>
      </c>
      <c r="I546" s="39">
        <v>83898.482309415835</v>
      </c>
      <c r="J546" s="39">
        <v>0</v>
      </c>
      <c r="K546" s="38"/>
      <c r="L546" s="38"/>
    </row>
    <row r="547" spans="1:12" s="10" customFormat="1" x14ac:dyDescent="0.3">
      <c r="A547" s="3">
        <f t="shared" si="21"/>
        <v>2034</v>
      </c>
      <c r="B547" s="39">
        <v>972000.00000000012</v>
      </c>
      <c r="C547" s="39">
        <v>375088.78893086669</v>
      </c>
      <c r="D547" s="39">
        <v>2677291.9536596257</v>
      </c>
      <c r="E547" s="39">
        <v>116452.92457494925</v>
      </c>
      <c r="F547" s="39">
        <v>168443.65885434361</v>
      </c>
      <c r="G547" s="39">
        <v>94036.742220277665</v>
      </c>
      <c r="H547" s="39">
        <v>146747.81259754303</v>
      </c>
      <c r="I547" s="39">
        <v>71230.072822019923</v>
      </c>
      <c r="J547" s="39">
        <v>0</v>
      </c>
      <c r="K547" s="38"/>
      <c r="L547" s="38"/>
    </row>
    <row r="548" spans="1:12" s="10" customFormat="1" x14ac:dyDescent="0.3">
      <c r="A548" s="3">
        <f t="shared" si="21"/>
        <v>2035</v>
      </c>
      <c r="B548" s="39">
        <v>810000.00000000012</v>
      </c>
      <c r="C548" s="39">
        <v>311825.57573590148</v>
      </c>
      <c r="D548" s="39">
        <v>2767644.3395462749</v>
      </c>
      <c r="E548" s="39">
        <v>98653.312503634341</v>
      </c>
      <c r="F548" s="39">
        <v>141544.60543400029</v>
      </c>
      <c r="G548" s="39">
        <v>77959.71704541576</v>
      </c>
      <c r="H548" s="39">
        <v>121677.56446723282</v>
      </c>
      <c r="I548" s="39">
        <v>58339.224813815432</v>
      </c>
      <c r="J548" s="39">
        <v>0</v>
      </c>
      <c r="K548" s="38"/>
      <c r="L548" s="38"/>
    </row>
    <row r="549" spans="1:12" s="10" customFormat="1" x14ac:dyDescent="0.3">
      <c r="A549" s="3">
        <f t="shared" si="21"/>
        <v>2036</v>
      </c>
      <c r="B549" s="39">
        <v>648000</v>
      </c>
      <c r="C549" s="39">
        <v>259475.9871433097</v>
      </c>
      <c r="D549" s="39">
        <v>2662347.7654309664</v>
      </c>
      <c r="E549" s="39">
        <v>73785.397897001938</v>
      </c>
      <c r="F549" s="39">
        <v>113188.60427827231</v>
      </c>
      <c r="G549" s="39">
        <v>62001.87935453713</v>
      </c>
      <c r="H549" s="39">
        <v>95616.375610708012</v>
      </c>
      <c r="I549" s="39">
        <v>43931.755716170868</v>
      </c>
      <c r="J549" s="39">
        <v>0</v>
      </c>
      <c r="K549" s="38"/>
      <c r="L549" s="38"/>
    </row>
    <row r="550" spans="1:12" s="10" customFormat="1" x14ac:dyDescent="0.3">
      <c r="A550" s="3">
        <f t="shared" si="21"/>
        <v>2037</v>
      </c>
      <c r="B550" s="39">
        <v>485999.99999999988</v>
      </c>
      <c r="C550" s="39">
        <v>197927.0961628035</v>
      </c>
      <c r="D550" s="39">
        <v>2660036.9110448454</v>
      </c>
      <c r="E550" s="39">
        <v>59191.180846519979</v>
      </c>
      <c r="F550" s="39">
        <v>81109.791614877904</v>
      </c>
      <c r="G550" s="39">
        <v>44452.77143089717</v>
      </c>
      <c r="H550" s="39">
        <v>69211.759967027858</v>
      </c>
      <c r="I550" s="39">
        <v>34107.399977873509</v>
      </c>
      <c r="J550" s="39">
        <v>0</v>
      </c>
      <c r="K550" s="38"/>
      <c r="L550" s="38"/>
    </row>
    <row r="551" spans="1:12" s="10" customFormat="1" x14ac:dyDescent="0.3">
      <c r="A551" s="3">
        <f t="shared" si="21"/>
        <v>2038</v>
      </c>
      <c r="B551" s="39">
        <v>324000</v>
      </c>
      <c r="C551" s="39">
        <v>137124.62173865765</v>
      </c>
      <c r="D551" s="39">
        <v>2558583.0749002807</v>
      </c>
      <c r="E551" s="39">
        <v>35546.679509216083</v>
      </c>
      <c r="F551" s="39">
        <v>53392.795297865989</v>
      </c>
      <c r="G551" s="39">
        <v>29882.849533880806</v>
      </c>
      <c r="H551" s="39">
        <v>46764.945004656794</v>
      </c>
      <c r="I551" s="39">
        <v>21288.108915722667</v>
      </c>
      <c r="J551" s="39">
        <v>0</v>
      </c>
      <c r="K551" s="38"/>
      <c r="L551" s="38"/>
    </row>
    <row r="552" spans="1:12" s="10" customFormat="1" x14ac:dyDescent="0.3">
      <c r="A552" s="3">
        <f t="shared" si="21"/>
        <v>2039</v>
      </c>
      <c r="B552" s="39">
        <v>162000.00000000003</v>
      </c>
      <c r="C552" s="39">
        <v>69145.986909895175</v>
      </c>
      <c r="D552" s="39">
        <v>2591049.6585890856</v>
      </c>
      <c r="E552" s="39">
        <v>17789.33564492091</v>
      </c>
      <c r="F552" s="39">
        <v>26621.27993207</v>
      </c>
      <c r="G552" s="39">
        <v>14745.177565123957</v>
      </c>
      <c r="H552" s="39">
        <v>23255.273333568464</v>
      </c>
      <c r="I552" s="39">
        <v>10442.946614421518</v>
      </c>
      <c r="J552" s="39">
        <v>0</v>
      </c>
      <c r="K552" s="38"/>
      <c r="L552" s="38"/>
    </row>
    <row r="553" spans="1:12" s="10" customFormat="1" x14ac:dyDescent="0.3">
      <c r="A553" s="3">
        <f t="shared" si="21"/>
        <v>2040</v>
      </c>
      <c r="B553" s="39">
        <v>0</v>
      </c>
      <c r="C553" s="39">
        <v>0</v>
      </c>
      <c r="D553" s="39">
        <v>2411226.3258117959</v>
      </c>
      <c r="E553" s="39">
        <v>0</v>
      </c>
      <c r="F553" s="39">
        <v>0</v>
      </c>
      <c r="G553" s="39">
        <v>0</v>
      </c>
      <c r="H553" s="39">
        <v>0</v>
      </c>
      <c r="I553" s="39">
        <v>0</v>
      </c>
      <c r="J553" s="39">
        <v>0</v>
      </c>
      <c r="K553" s="38"/>
      <c r="L553" s="38"/>
    </row>
    <row r="554" spans="1:12" s="10" customFormat="1" x14ac:dyDescent="0.3">
      <c r="A554" s="3">
        <f t="shared" si="21"/>
        <v>2041</v>
      </c>
      <c r="B554" s="39">
        <v>0</v>
      </c>
      <c r="C554" s="39">
        <v>0</v>
      </c>
      <c r="D554" s="39">
        <v>2374333.7423345963</v>
      </c>
      <c r="E554" s="39">
        <v>0</v>
      </c>
      <c r="F554" s="39">
        <v>0</v>
      </c>
      <c r="G554" s="39">
        <v>0</v>
      </c>
      <c r="H554" s="39">
        <v>0</v>
      </c>
      <c r="I554" s="39">
        <v>0</v>
      </c>
      <c r="J554" s="39">
        <v>0</v>
      </c>
      <c r="K554" s="38"/>
      <c r="L554" s="38"/>
    </row>
    <row r="555" spans="1:12" s="10" customFormat="1" x14ac:dyDescent="0.3">
      <c r="A555" s="3">
        <f t="shared" si="21"/>
        <v>2042</v>
      </c>
      <c r="B555" s="39">
        <v>0</v>
      </c>
      <c r="C555" s="39">
        <v>0</v>
      </c>
      <c r="D555" s="39">
        <v>2185187.0054567959</v>
      </c>
      <c r="E555" s="39">
        <v>0</v>
      </c>
      <c r="F555" s="39">
        <v>0</v>
      </c>
      <c r="G555" s="39">
        <v>0</v>
      </c>
      <c r="H555" s="39">
        <v>0</v>
      </c>
      <c r="I555" s="39">
        <v>0</v>
      </c>
      <c r="J555" s="39">
        <v>0</v>
      </c>
      <c r="K555" s="38"/>
      <c r="L555" s="38"/>
    </row>
    <row r="556" spans="1:12" s="10" customFormat="1" x14ac:dyDescent="0.3">
      <c r="A556" s="3">
        <f t="shared" si="21"/>
        <v>2043</v>
      </c>
      <c r="B556" s="39">
        <v>0</v>
      </c>
      <c r="C556" s="39">
        <v>0</v>
      </c>
      <c r="D556" s="39">
        <v>2222696.3092174032</v>
      </c>
      <c r="E556" s="39">
        <v>0</v>
      </c>
      <c r="F556" s="39">
        <v>0</v>
      </c>
      <c r="G556" s="39">
        <v>0</v>
      </c>
      <c r="H556" s="39">
        <v>0</v>
      </c>
      <c r="I556" s="39">
        <v>0</v>
      </c>
      <c r="J556" s="39">
        <v>0</v>
      </c>
      <c r="K556" s="38"/>
      <c r="L556" s="38"/>
    </row>
    <row r="557" spans="1:12" x14ac:dyDescent="0.3">
      <c r="E557" s="26"/>
      <c r="F557" s="26"/>
      <c r="G557" s="26"/>
      <c r="H557" s="26"/>
      <c r="I557" s="26"/>
      <c r="J557" s="26"/>
      <c r="K557" s="26"/>
      <c r="L557" s="26"/>
    </row>
    <row r="558" spans="1:12" x14ac:dyDescent="0.3">
      <c r="A558" s="3">
        <f>A533+1</f>
        <v>22</v>
      </c>
      <c r="B558" s="9" t="str">
        <f ca="1">OFFSET(Portfolios!$B$7,A558,0)</f>
        <v>Portfolio22</v>
      </c>
      <c r="C558" s="9" t="str">
        <f ca="1">VLOOKUP(B558,Portfolios!$B$8:$C$47,2,FALSE)</f>
        <v>WY in 2028</v>
      </c>
      <c r="E558" s="106" t="s">
        <v>180</v>
      </c>
      <c r="F558" s="106"/>
      <c r="G558" s="106"/>
      <c r="H558" s="106"/>
      <c r="I558" s="106"/>
      <c r="J558" s="106"/>
      <c r="K558" s="26"/>
      <c r="L558" s="26"/>
    </row>
    <row r="559" spans="1:12" x14ac:dyDescent="0.3">
      <c r="C559" s="28" t="s">
        <v>181</v>
      </c>
      <c r="D559" s="28" t="s">
        <v>182</v>
      </c>
      <c r="E559" s="26" t="s">
        <v>183</v>
      </c>
      <c r="F559" s="26" t="s">
        <v>184</v>
      </c>
      <c r="G559" s="26" t="s">
        <v>185</v>
      </c>
      <c r="H559" s="26" t="s">
        <v>186</v>
      </c>
      <c r="I559" s="26" t="s">
        <v>187</v>
      </c>
      <c r="J559" s="26" t="s">
        <v>188</v>
      </c>
      <c r="K559" s="26"/>
      <c r="L559" s="26"/>
    </row>
    <row r="560" spans="1:12" s="11" customFormat="1" x14ac:dyDescent="0.3">
      <c r="A560" s="3" t="s">
        <v>160</v>
      </c>
      <c r="B560" s="3" t="s">
        <v>189</v>
      </c>
      <c r="C560" s="3" t="s">
        <v>190</v>
      </c>
      <c r="D560" s="3" t="s">
        <v>191</v>
      </c>
      <c r="E560" s="42" t="s">
        <v>192</v>
      </c>
      <c r="F560" s="42" t="s">
        <v>193</v>
      </c>
      <c r="G560" s="42" t="s">
        <v>194</v>
      </c>
      <c r="H560" s="42" t="s">
        <v>195</v>
      </c>
      <c r="I560" s="42" t="s">
        <v>196</v>
      </c>
      <c r="J560" s="42" t="s">
        <v>197</v>
      </c>
      <c r="K560" s="42"/>
      <c r="L560" s="42"/>
    </row>
    <row r="561" spans="1:12" s="10" customFormat="1" x14ac:dyDescent="0.3">
      <c r="A561" s="3">
        <v>2023</v>
      </c>
      <c r="B561" s="39">
        <v>5887116.996684636</v>
      </c>
      <c r="C561" s="39">
        <v>2146155.2802338544</v>
      </c>
      <c r="D561" s="39">
        <v>2070453.6851031072</v>
      </c>
      <c r="E561" s="39">
        <v>249106.68405843258</v>
      </c>
      <c r="F561" s="39">
        <v>920247.72438260436</v>
      </c>
      <c r="G561" s="39">
        <v>506695.58228760585</v>
      </c>
      <c r="H561" s="39">
        <v>642262.73492045945</v>
      </c>
      <c r="I561" s="39">
        <v>130219.07016810354</v>
      </c>
      <c r="J561" s="39">
        <v>1292429.9206335763</v>
      </c>
      <c r="K561" s="38"/>
      <c r="L561" s="38"/>
    </row>
    <row r="562" spans="1:12" s="10" customFormat="1" x14ac:dyDescent="0.3">
      <c r="A562" s="3">
        <f>A561+1</f>
        <v>2024</v>
      </c>
      <c r="B562" s="39">
        <v>5308315.9774718601</v>
      </c>
      <c r="C562" s="39">
        <v>1653955.3806953044</v>
      </c>
      <c r="D562" s="39">
        <v>1861913.1836158037</v>
      </c>
      <c r="E562" s="39">
        <v>297253.47186568787</v>
      </c>
      <c r="F562" s="39">
        <v>877638.7874133446</v>
      </c>
      <c r="G562" s="39">
        <v>483590.50933788635</v>
      </c>
      <c r="H562" s="39">
        <v>637855.23739236873</v>
      </c>
      <c r="I562" s="39">
        <v>174437.56063955917</v>
      </c>
      <c r="J562" s="39">
        <v>1183585.0301277081</v>
      </c>
      <c r="K562" s="38"/>
      <c r="L562" s="38"/>
    </row>
    <row r="563" spans="1:12" s="10" customFormat="1" x14ac:dyDescent="0.3">
      <c r="A563" s="3">
        <f t="shared" ref="A563:A581" si="22">A562+1</f>
        <v>2025</v>
      </c>
      <c r="B563" s="39">
        <v>5049606.9465753846</v>
      </c>
      <c r="C563" s="39">
        <v>1611309.0686127339</v>
      </c>
      <c r="D563" s="39">
        <v>1857267.8659651023</v>
      </c>
      <c r="E563" s="39">
        <v>289640.34513295093</v>
      </c>
      <c r="F563" s="39">
        <v>825331.01825362071</v>
      </c>
      <c r="G563" s="39">
        <v>451818.70430268534</v>
      </c>
      <c r="H563" s="39">
        <v>558932.74509098358</v>
      </c>
      <c r="I563" s="39">
        <v>173231.08243647753</v>
      </c>
      <c r="J563" s="39">
        <v>1139343.9827459326</v>
      </c>
      <c r="K563" s="38"/>
      <c r="L563" s="38"/>
    </row>
    <row r="564" spans="1:12" s="10" customFormat="1" x14ac:dyDescent="0.3">
      <c r="A564" s="3">
        <f t="shared" si="22"/>
        <v>2026</v>
      </c>
      <c r="B564" s="39">
        <v>4363685.5572603075</v>
      </c>
      <c r="C564" s="39">
        <v>1357560.4630263641</v>
      </c>
      <c r="D564" s="39">
        <v>2381498.8688292205</v>
      </c>
      <c r="E564" s="39">
        <v>252077.27329044425</v>
      </c>
      <c r="F564" s="39">
        <v>703336.25578215835</v>
      </c>
      <c r="G564" s="39">
        <v>380505.56858233031</v>
      </c>
      <c r="H564" s="39">
        <v>507272.27164179273</v>
      </c>
      <c r="I564" s="39">
        <v>151981.90972496808</v>
      </c>
      <c r="J564" s="39">
        <v>1010951.8152122499</v>
      </c>
      <c r="K564" s="38"/>
      <c r="L564" s="38"/>
    </row>
    <row r="565" spans="1:12" s="10" customFormat="1" x14ac:dyDescent="0.3">
      <c r="A565" s="3">
        <f t="shared" si="22"/>
        <v>2027</v>
      </c>
      <c r="B565" s="39">
        <v>3677764.1679452304</v>
      </c>
      <c r="C565" s="39">
        <v>1088518.0817812281</v>
      </c>
      <c r="D565" s="39">
        <v>3027879.2425370403</v>
      </c>
      <c r="E565" s="39">
        <v>274795.77265177219</v>
      </c>
      <c r="F565" s="39">
        <v>568161.92185763014</v>
      </c>
      <c r="G565" s="39">
        <v>310247.73694417096</v>
      </c>
      <c r="H565" s="39">
        <v>471988.01379800821</v>
      </c>
      <c r="I565" s="39">
        <v>163412.10089303792</v>
      </c>
      <c r="J565" s="39">
        <v>800640.54001938261</v>
      </c>
      <c r="K565" s="38"/>
      <c r="L565" s="38"/>
    </row>
    <row r="566" spans="1:12" s="10" customFormat="1" x14ac:dyDescent="0.3">
      <c r="A566" s="3">
        <f t="shared" si="22"/>
        <v>2028</v>
      </c>
      <c r="B566" s="39">
        <v>2991842.7786301537</v>
      </c>
      <c r="C566" s="39">
        <v>838317.54834751168</v>
      </c>
      <c r="D566" s="39">
        <v>3723138.4805938271</v>
      </c>
      <c r="E566" s="39">
        <v>310986.62041476305</v>
      </c>
      <c r="F566" s="39">
        <v>441990.83974640176</v>
      </c>
      <c r="G566" s="39">
        <v>242422.54414229444</v>
      </c>
      <c r="H566" s="39">
        <v>389303.7802773955</v>
      </c>
      <c r="I566" s="39">
        <v>189934.56324876484</v>
      </c>
      <c r="J566" s="39">
        <v>578886.88245302229</v>
      </c>
      <c r="K566" s="38"/>
      <c r="L566" s="38"/>
    </row>
    <row r="567" spans="1:12" s="10" customFormat="1" x14ac:dyDescent="0.3">
      <c r="A567" s="3">
        <f t="shared" si="22"/>
        <v>2029</v>
      </c>
      <c r="B567" s="39">
        <v>2305921.3893150762</v>
      </c>
      <c r="C567" s="39">
        <v>648018.15705078375</v>
      </c>
      <c r="D567" s="39">
        <v>4123480.0225884477</v>
      </c>
      <c r="E567" s="39">
        <v>246446.28611752056</v>
      </c>
      <c r="F567" s="39">
        <v>342397.62854941777</v>
      </c>
      <c r="G567" s="39">
        <v>188151.81669220951</v>
      </c>
      <c r="H567" s="39">
        <v>298483.60797202366</v>
      </c>
      <c r="I567" s="39">
        <v>145679.98888692516</v>
      </c>
      <c r="J567" s="39">
        <v>436743.90404619597</v>
      </c>
      <c r="K567" s="38"/>
      <c r="L567" s="38"/>
    </row>
    <row r="568" spans="1:12" s="10" customFormat="1" x14ac:dyDescent="0.3">
      <c r="A568" s="3">
        <f t="shared" si="22"/>
        <v>2030</v>
      </c>
      <c r="B568" s="39">
        <v>1620000</v>
      </c>
      <c r="C568" s="39">
        <v>567418.65033957944</v>
      </c>
      <c r="D568" s="39">
        <v>2804681.0784889199</v>
      </c>
      <c r="E568" s="39">
        <v>206767.5841199939</v>
      </c>
      <c r="F568" s="39">
        <v>297613.52972945065</v>
      </c>
      <c r="G568" s="39">
        <v>165256.22625006776</v>
      </c>
      <c r="H568" s="39">
        <v>259629.79252667134</v>
      </c>
      <c r="I568" s="39">
        <v>123314.21703423686</v>
      </c>
      <c r="J568" s="39">
        <v>0</v>
      </c>
      <c r="K568" s="38"/>
      <c r="L568" s="38"/>
    </row>
    <row r="569" spans="1:12" s="10" customFormat="1" x14ac:dyDescent="0.3">
      <c r="A569" s="3">
        <f t="shared" si="22"/>
        <v>2031</v>
      </c>
      <c r="B569" s="39">
        <v>1458000</v>
      </c>
      <c r="C569" s="39">
        <v>516012.63153178297</v>
      </c>
      <c r="D569" s="39">
        <v>2840232.3855590662</v>
      </c>
      <c r="E569" s="39">
        <v>180396.21491279273</v>
      </c>
      <c r="F569" s="39">
        <v>266759.00167639786</v>
      </c>
      <c r="G569" s="39">
        <v>148235.36930278115</v>
      </c>
      <c r="H569" s="39">
        <v>235413.30733464006</v>
      </c>
      <c r="I569" s="39">
        <v>111183.47524160532</v>
      </c>
      <c r="J569" s="39">
        <v>0</v>
      </c>
      <c r="K569" s="38"/>
      <c r="L569" s="38"/>
    </row>
    <row r="570" spans="1:12" s="10" customFormat="1" x14ac:dyDescent="0.3">
      <c r="A570" s="3">
        <f t="shared" si="22"/>
        <v>2032</v>
      </c>
      <c r="B570" s="39">
        <v>1296000</v>
      </c>
      <c r="C570" s="39">
        <v>478245.51669765118</v>
      </c>
      <c r="D570" s="39">
        <v>2724005.731520649</v>
      </c>
      <c r="E570" s="39">
        <v>160075.27202056936</v>
      </c>
      <c r="F570" s="39">
        <v>230299.68718744846</v>
      </c>
      <c r="G570" s="39">
        <v>128332.461986483</v>
      </c>
      <c r="H570" s="39">
        <v>203351.26530937676</v>
      </c>
      <c r="I570" s="39">
        <v>95695.796798471143</v>
      </c>
      <c r="J570" s="39">
        <v>0</v>
      </c>
      <c r="K570" s="38"/>
      <c r="L570" s="38"/>
    </row>
    <row r="571" spans="1:12" s="10" customFormat="1" x14ac:dyDescent="0.3">
      <c r="A571" s="3">
        <f t="shared" si="22"/>
        <v>2033</v>
      </c>
      <c r="B571" s="39">
        <v>1134000.0000000002</v>
      </c>
      <c r="C571" s="39">
        <v>421935.40115132707</v>
      </c>
      <c r="D571" s="39">
        <v>2767323.7088623573</v>
      </c>
      <c r="E571" s="39">
        <v>140393.95562140798</v>
      </c>
      <c r="F571" s="39">
        <v>203726.92557985071</v>
      </c>
      <c r="G571" s="39">
        <v>110188.0433158556</v>
      </c>
      <c r="H571" s="39">
        <v>173857.19202214302</v>
      </c>
      <c r="I571" s="39">
        <v>83898.482309415835</v>
      </c>
      <c r="J571" s="39">
        <v>0</v>
      </c>
      <c r="K571" s="38"/>
      <c r="L571" s="38"/>
    </row>
    <row r="572" spans="1:12" s="10" customFormat="1" x14ac:dyDescent="0.3">
      <c r="A572" s="3">
        <f t="shared" si="22"/>
        <v>2034</v>
      </c>
      <c r="B572" s="39">
        <v>972000.00000000012</v>
      </c>
      <c r="C572" s="39">
        <v>375088.78893086669</v>
      </c>
      <c r="D572" s="39">
        <v>2677291.9536596257</v>
      </c>
      <c r="E572" s="39">
        <v>116452.92457494925</v>
      </c>
      <c r="F572" s="39">
        <v>168443.65885434361</v>
      </c>
      <c r="G572" s="39">
        <v>94036.742220277665</v>
      </c>
      <c r="H572" s="39">
        <v>146747.81259754303</v>
      </c>
      <c r="I572" s="39">
        <v>71230.072822019923</v>
      </c>
      <c r="J572" s="39">
        <v>0</v>
      </c>
      <c r="K572" s="38"/>
      <c r="L572" s="38"/>
    </row>
    <row r="573" spans="1:12" s="10" customFormat="1" x14ac:dyDescent="0.3">
      <c r="A573" s="3">
        <f t="shared" si="22"/>
        <v>2035</v>
      </c>
      <c r="B573" s="39">
        <v>810000.00000000012</v>
      </c>
      <c r="C573" s="39">
        <v>311825.57573590148</v>
      </c>
      <c r="D573" s="39">
        <v>2767644.3395462749</v>
      </c>
      <c r="E573" s="39">
        <v>98653.312503634341</v>
      </c>
      <c r="F573" s="39">
        <v>141544.60543400029</v>
      </c>
      <c r="G573" s="39">
        <v>77959.71704541576</v>
      </c>
      <c r="H573" s="39">
        <v>121677.56446723282</v>
      </c>
      <c r="I573" s="39">
        <v>58339.224813815432</v>
      </c>
      <c r="J573" s="39">
        <v>0</v>
      </c>
      <c r="K573" s="38"/>
      <c r="L573" s="38"/>
    </row>
    <row r="574" spans="1:12" s="10" customFormat="1" x14ac:dyDescent="0.3">
      <c r="A574" s="3">
        <f t="shared" si="22"/>
        <v>2036</v>
      </c>
      <c r="B574" s="39">
        <v>648000</v>
      </c>
      <c r="C574" s="39">
        <v>259475.9871433097</v>
      </c>
      <c r="D574" s="39">
        <v>2662347.7654309664</v>
      </c>
      <c r="E574" s="39">
        <v>73785.397897001938</v>
      </c>
      <c r="F574" s="39">
        <v>113188.60427827231</v>
      </c>
      <c r="G574" s="39">
        <v>62001.87935453713</v>
      </c>
      <c r="H574" s="39">
        <v>95616.375610708012</v>
      </c>
      <c r="I574" s="39">
        <v>43931.755716170868</v>
      </c>
      <c r="J574" s="39">
        <v>0</v>
      </c>
      <c r="K574" s="38"/>
      <c r="L574" s="38"/>
    </row>
    <row r="575" spans="1:12" s="10" customFormat="1" x14ac:dyDescent="0.3">
      <c r="A575" s="3">
        <f t="shared" si="22"/>
        <v>2037</v>
      </c>
      <c r="B575" s="39">
        <v>485999.99999999988</v>
      </c>
      <c r="C575" s="39">
        <v>197927.0961628035</v>
      </c>
      <c r="D575" s="39">
        <v>2660036.9110448454</v>
      </c>
      <c r="E575" s="39">
        <v>59191.180846519979</v>
      </c>
      <c r="F575" s="39">
        <v>81109.791614877904</v>
      </c>
      <c r="G575" s="39">
        <v>44452.77143089717</v>
      </c>
      <c r="H575" s="39">
        <v>69211.759967027858</v>
      </c>
      <c r="I575" s="39">
        <v>34107.399977873509</v>
      </c>
      <c r="J575" s="39">
        <v>0</v>
      </c>
      <c r="K575" s="38"/>
      <c r="L575" s="38"/>
    </row>
    <row r="576" spans="1:12" s="10" customFormat="1" x14ac:dyDescent="0.3">
      <c r="A576" s="3">
        <f t="shared" si="22"/>
        <v>2038</v>
      </c>
      <c r="B576" s="39">
        <v>324000</v>
      </c>
      <c r="C576" s="39">
        <v>137124.62173865765</v>
      </c>
      <c r="D576" s="39">
        <v>2558583.0749002807</v>
      </c>
      <c r="E576" s="39">
        <v>35546.679509216083</v>
      </c>
      <c r="F576" s="39">
        <v>53392.795297865989</v>
      </c>
      <c r="G576" s="39">
        <v>29882.849533880806</v>
      </c>
      <c r="H576" s="39">
        <v>46764.945004656794</v>
      </c>
      <c r="I576" s="39">
        <v>21288.108915722667</v>
      </c>
      <c r="J576" s="39">
        <v>0</v>
      </c>
      <c r="K576" s="38"/>
      <c r="L576" s="38"/>
    </row>
    <row r="577" spans="1:12" s="10" customFormat="1" x14ac:dyDescent="0.3">
      <c r="A577" s="3">
        <f t="shared" si="22"/>
        <v>2039</v>
      </c>
      <c r="B577" s="39">
        <v>162000.00000000003</v>
      </c>
      <c r="C577" s="39">
        <v>69145.986909895175</v>
      </c>
      <c r="D577" s="39">
        <v>2591049.6585890856</v>
      </c>
      <c r="E577" s="39">
        <v>17789.33564492091</v>
      </c>
      <c r="F577" s="39">
        <v>26621.27993207</v>
      </c>
      <c r="G577" s="39">
        <v>14745.177565123957</v>
      </c>
      <c r="H577" s="39">
        <v>23255.273333568464</v>
      </c>
      <c r="I577" s="39">
        <v>10442.946614421518</v>
      </c>
      <c r="J577" s="39">
        <v>0</v>
      </c>
      <c r="K577" s="38"/>
      <c r="L577" s="38"/>
    </row>
    <row r="578" spans="1:12" s="10" customFormat="1" x14ac:dyDescent="0.3">
      <c r="A578" s="3">
        <f t="shared" si="22"/>
        <v>2040</v>
      </c>
      <c r="B578" s="39">
        <v>0</v>
      </c>
      <c r="C578" s="39">
        <v>0</v>
      </c>
      <c r="D578" s="39">
        <v>2411226.3258117959</v>
      </c>
      <c r="E578" s="39">
        <v>0</v>
      </c>
      <c r="F578" s="39">
        <v>0</v>
      </c>
      <c r="G578" s="39">
        <v>0</v>
      </c>
      <c r="H578" s="39">
        <v>0</v>
      </c>
      <c r="I578" s="39">
        <v>0</v>
      </c>
      <c r="J578" s="39">
        <v>0</v>
      </c>
      <c r="K578" s="38"/>
      <c r="L578" s="38"/>
    </row>
    <row r="579" spans="1:12" s="10" customFormat="1" x14ac:dyDescent="0.3">
      <c r="A579" s="3">
        <f t="shared" si="22"/>
        <v>2041</v>
      </c>
      <c r="B579" s="39">
        <v>0</v>
      </c>
      <c r="C579" s="39">
        <v>0</v>
      </c>
      <c r="D579" s="39">
        <v>2374333.7423345963</v>
      </c>
      <c r="E579" s="39">
        <v>0</v>
      </c>
      <c r="F579" s="39">
        <v>0</v>
      </c>
      <c r="G579" s="39">
        <v>0</v>
      </c>
      <c r="H579" s="39">
        <v>0</v>
      </c>
      <c r="I579" s="39">
        <v>0</v>
      </c>
      <c r="J579" s="39">
        <v>0</v>
      </c>
      <c r="K579" s="38"/>
      <c r="L579" s="38"/>
    </row>
    <row r="580" spans="1:12" s="10" customFormat="1" x14ac:dyDescent="0.3">
      <c r="A580" s="3">
        <f t="shared" si="22"/>
        <v>2042</v>
      </c>
      <c r="B580" s="39">
        <v>0</v>
      </c>
      <c r="C580" s="39">
        <v>0</v>
      </c>
      <c r="D580" s="39">
        <v>2185187.0054567959</v>
      </c>
      <c r="E580" s="39">
        <v>0</v>
      </c>
      <c r="F580" s="39">
        <v>0</v>
      </c>
      <c r="G580" s="39">
        <v>0</v>
      </c>
      <c r="H580" s="39">
        <v>0</v>
      </c>
      <c r="I580" s="39">
        <v>0</v>
      </c>
      <c r="J580" s="39">
        <v>0</v>
      </c>
      <c r="K580" s="38"/>
      <c r="L580" s="38"/>
    </row>
    <row r="581" spans="1:12" s="10" customFormat="1" x14ac:dyDescent="0.3">
      <c r="A581" s="3">
        <f t="shared" si="22"/>
        <v>2043</v>
      </c>
      <c r="B581" s="39">
        <v>0</v>
      </c>
      <c r="C581" s="39">
        <v>0</v>
      </c>
      <c r="D581" s="39">
        <v>2222696.3092174032</v>
      </c>
      <c r="E581" s="39">
        <v>0</v>
      </c>
      <c r="F581" s="39">
        <v>0</v>
      </c>
      <c r="G581" s="39">
        <v>0</v>
      </c>
      <c r="H581" s="39">
        <v>0</v>
      </c>
      <c r="I581" s="39">
        <v>0</v>
      </c>
      <c r="J581" s="39">
        <v>0</v>
      </c>
      <c r="K581" s="38"/>
      <c r="L581" s="38"/>
    </row>
    <row r="582" spans="1:12" x14ac:dyDescent="0.3">
      <c r="E582" s="26"/>
      <c r="F582" s="26"/>
      <c r="G582" s="26"/>
      <c r="H582" s="26"/>
      <c r="I582" s="26"/>
      <c r="J582" s="26"/>
      <c r="K582" s="26"/>
      <c r="L582" s="26"/>
    </row>
    <row r="583" spans="1:12" x14ac:dyDescent="0.3">
      <c r="A583" s="3">
        <f>A558+1</f>
        <v>23</v>
      </c>
      <c r="B583" s="9" t="str">
        <f ca="1">OFFSET(Portfolios!$B$7,A583,0)</f>
        <v>Portfolio23</v>
      </c>
      <c r="C583" s="9" t="str">
        <f ca="1">VLOOKUP(B583,Portfolios!$B$8:$C$47,2,FALSE)</f>
        <v>NV in 2028</v>
      </c>
      <c r="E583" s="106" t="s">
        <v>180</v>
      </c>
      <c r="F583" s="106"/>
      <c r="G583" s="106"/>
      <c r="H583" s="106"/>
      <c r="I583" s="106"/>
      <c r="J583" s="106"/>
      <c r="K583" s="26"/>
      <c r="L583" s="26"/>
    </row>
    <row r="584" spans="1:12" x14ac:dyDescent="0.3">
      <c r="C584" s="28" t="s">
        <v>181</v>
      </c>
      <c r="D584" s="28" t="s">
        <v>182</v>
      </c>
      <c r="E584" s="26" t="s">
        <v>183</v>
      </c>
      <c r="F584" s="26" t="s">
        <v>184</v>
      </c>
      <c r="G584" s="26" t="s">
        <v>185</v>
      </c>
      <c r="H584" s="26" t="s">
        <v>186</v>
      </c>
      <c r="I584" s="26" t="s">
        <v>187</v>
      </c>
      <c r="J584" s="26" t="s">
        <v>188</v>
      </c>
      <c r="K584" s="26"/>
      <c r="L584" s="26"/>
    </row>
    <row r="585" spans="1:12" s="11" customFormat="1" x14ac:dyDescent="0.3">
      <c r="A585" s="3" t="s">
        <v>160</v>
      </c>
      <c r="B585" s="3" t="s">
        <v>189</v>
      </c>
      <c r="C585" s="3" t="s">
        <v>190</v>
      </c>
      <c r="D585" s="3" t="s">
        <v>191</v>
      </c>
      <c r="E585" s="42" t="s">
        <v>192</v>
      </c>
      <c r="F585" s="42" t="s">
        <v>193</v>
      </c>
      <c r="G585" s="42" t="s">
        <v>194</v>
      </c>
      <c r="H585" s="42" t="s">
        <v>195</v>
      </c>
      <c r="I585" s="42" t="s">
        <v>196</v>
      </c>
      <c r="J585" s="42" t="s">
        <v>197</v>
      </c>
      <c r="K585" s="42"/>
      <c r="L585" s="42"/>
    </row>
    <row r="586" spans="1:12" s="10" customFormat="1" x14ac:dyDescent="0.3">
      <c r="A586" s="3">
        <v>2023</v>
      </c>
      <c r="B586" s="39">
        <v>5887116.996684636</v>
      </c>
      <c r="C586" s="39">
        <v>2146155.2802338544</v>
      </c>
      <c r="D586" s="39">
        <v>2070453.6851031072</v>
      </c>
      <c r="E586" s="39">
        <v>249106.68405843258</v>
      </c>
      <c r="F586" s="39">
        <v>920247.72438260436</v>
      </c>
      <c r="G586" s="39">
        <v>506695.58228760585</v>
      </c>
      <c r="H586" s="39">
        <v>642262.73492045945</v>
      </c>
      <c r="I586" s="39">
        <v>130219.07016810354</v>
      </c>
      <c r="J586" s="39">
        <v>1292429.9206335763</v>
      </c>
      <c r="K586" s="38"/>
      <c r="L586" s="38"/>
    </row>
    <row r="587" spans="1:12" s="10" customFormat="1" x14ac:dyDescent="0.3">
      <c r="A587" s="3">
        <f>A586+1</f>
        <v>2024</v>
      </c>
      <c r="B587" s="39">
        <v>5308315.9774718601</v>
      </c>
      <c r="C587" s="39">
        <v>1653955.3806953044</v>
      </c>
      <c r="D587" s="39">
        <v>1861913.1836158037</v>
      </c>
      <c r="E587" s="39">
        <v>297253.47186568787</v>
      </c>
      <c r="F587" s="39">
        <v>877638.7874133446</v>
      </c>
      <c r="G587" s="39">
        <v>483590.50933788635</v>
      </c>
      <c r="H587" s="39">
        <v>637855.23739236873</v>
      </c>
      <c r="I587" s="39">
        <v>174437.56063955917</v>
      </c>
      <c r="J587" s="39">
        <v>1183585.0301277081</v>
      </c>
      <c r="K587" s="38"/>
      <c r="L587" s="38"/>
    </row>
    <row r="588" spans="1:12" s="10" customFormat="1" x14ac:dyDescent="0.3">
      <c r="A588" s="3">
        <f t="shared" ref="A588:A605" si="23">A587+1</f>
        <v>2025</v>
      </c>
      <c r="B588" s="39">
        <v>5049606.9465753846</v>
      </c>
      <c r="C588" s="39">
        <v>1611309.0686127339</v>
      </c>
      <c r="D588" s="39">
        <v>1857267.8659651023</v>
      </c>
      <c r="E588" s="39">
        <v>289640.34513295093</v>
      </c>
      <c r="F588" s="39">
        <v>825331.01825362071</v>
      </c>
      <c r="G588" s="39">
        <v>451818.70430268534</v>
      </c>
      <c r="H588" s="39">
        <v>558932.74509098358</v>
      </c>
      <c r="I588" s="39">
        <v>173231.08243647753</v>
      </c>
      <c r="J588" s="39">
        <v>1139343.9827459326</v>
      </c>
      <c r="K588" s="38"/>
      <c r="L588" s="38"/>
    </row>
    <row r="589" spans="1:12" s="10" customFormat="1" x14ac:dyDescent="0.3">
      <c r="A589" s="3">
        <f t="shared" si="23"/>
        <v>2026</v>
      </c>
      <c r="B589" s="39">
        <v>4363685.5572603075</v>
      </c>
      <c r="C589" s="39">
        <v>1357560.4630263641</v>
      </c>
      <c r="D589" s="39">
        <v>2381498.8688292205</v>
      </c>
      <c r="E589" s="39">
        <v>252077.27329044425</v>
      </c>
      <c r="F589" s="39">
        <v>703336.25578215835</v>
      </c>
      <c r="G589" s="39">
        <v>380505.56858233031</v>
      </c>
      <c r="H589" s="39">
        <v>507272.27164179273</v>
      </c>
      <c r="I589" s="39">
        <v>151981.90972496808</v>
      </c>
      <c r="J589" s="39">
        <v>1010951.8152122499</v>
      </c>
      <c r="K589" s="38"/>
      <c r="L589" s="38"/>
    </row>
    <row r="590" spans="1:12" s="10" customFormat="1" x14ac:dyDescent="0.3">
      <c r="A590" s="3">
        <f t="shared" si="23"/>
        <v>2027</v>
      </c>
      <c r="B590" s="39">
        <v>3677764.1679452304</v>
      </c>
      <c r="C590" s="39">
        <v>1088518.0817812281</v>
      </c>
      <c r="D590" s="39">
        <v>3027879.2425370403</v>
      </c>
      <c r="E590" s="39">
        <v>274795.77265177219</v>
      </c>
      <c r="F590" s="39">
        <v>568161.92185763014</v>
      </c>
      <c r="G590" s="39">
        <v>310247.73694417096</v>
      </c>
      <c r="H590" s="39">
        <v>471988.01379800821</v>
      </c>
      <c r="I590" s="39">
        <v>163412.10089303792</v>
      </c>
      <c r="J590" s="39">
        <v>800640.54001938261</v>
      </c>
      <c r="K590" s="38"/>
      <c r="L590" s="38"/>
    </row>
    <row r="591" spans="1:12" s="10" customFormat="1" x14ac:dyDescent="0.3">
      <c r="A591" s="3">
        <f t="shared" si="23"/>
        <v>2028</v>
      </c>
      <c r="B591" s="39">
        <v>2991842.7786301537</v>
      </c>
      <c r="C591" s="39">
        <v>838317.54834751168</v>
      </c>
      <c r="D591" s="39">
        <v>3723138.4805938271</v>
      </c>
      <c r="E591" s="39">
        <v>310986.62041476305</v>
      </c>
      <c r="F591" s="39">
        <v>441990.83974640176</v>
      </c>
      <c r="G591" s="39">
        <v>242422.54414229444</v>
      </c>
      <c r="H591" s="39">
        <v>389303.7802773955</v>
      </c>
      <c r="I591" s="39">
        <v>189934.56324876484</v>
      </c>
      <c r="J591" s="39">
        <v>578886.88245302229</v>
      </c>
      <c r="K591" s="38"/>
      <c r="L591" s="38"/>
    </row>
    <row r="592" spans="1:12" s="10" customFormat="1" x14ac:dyDescent="0.3">
      <c r="A592" s="3">
        <f t="shared" si="23"/>
        <v>2029</v>
      </c>
      <c r="B592" s="39">
        <v>2305921.3893150762</v>
      </c>
      <c r="C592" s="39">
        <v>648018.15705078375</v>
      </c>
      <c r="D592" s="39">
        <v>4123480.0225884477</v>
      </c>
      <c r="E592" s="39">
        <v>246446.28611752056</v>
      </c>
      <c r="F592" s="39">
        <v>342397.62854941777</v>
      </c>
      <c r="G592" s="39">
        <v>188151.81669220951</v>
      </c>
      <c r="H592" s="39">
        <v>298483.60797202366</v>
      </c>
      <c r="I592" s="39">
        <v>145679.98888692516</v>
      </c>
      <c r="J592" s="39">
        <v>436743.90404619597</v>
      </c>
      <c r="K592" s="38"/>
      <c r="L592" s="38"/>
    </row>
    <row r="593" spans="1:12" s="10" customFormat="1" x14ac:dyDescent="0.3">
      <c r="A593" s="3">
        <f t="shared" si="23"/>
        <v>2030</v>
      </c>
      <c r="B593" s="39">
        <v>1620000</v>
      </c>
      <c r="C593" s="39">
        <v>567418.65033957944</v>
      </c>
      <c r="D593" s="39">
        <v>2804681.0784889199</v>
      </c>
      <c r="E593" s="39">
        <v>206767.5841199939</v>
      </c>
      <c r="F593" s="39">
        <v>297613.52972945065</v>
      </c>
      <c r="G593" s="39">
        <v>165256.22625006776</v>
      </c>
      <c r="H593" s="39">
        <v>259629.79252667134</v>
      </c>
      <c r="I593" s="39">
        <v>123314.21703423686</v>
      </c>
      <c r="J593" s="39">
        <v>0</v>
      </c>
      <c r="K593" s="38"/>
      <c r="L593" s="38"/>
    </row>
    <row r="594" spans="1:12" s="10" customFormat="1" x14ac:dyDescent="0.3">
      <c r="A594" s="3">
        <f t="shared" si="23"/>
        <v>2031</v>
      </c>
      <c r="B594" s="39">
        <v>1458000</v>
      </c>
      <c r="C594" s="39">
        <v>516012.63153178297</v>
      </c>
      <c r="D594" s="39">
        <v>2840232.3855590662</v>
      </c>
      <c r="E594" s="39">
        <v>180396.21491279273</v>
      </c>
      <c r="F594" s="39">
        <v>266759.00167639786</v>
      </c>
      <c r="G594" s="39">
        <v>148235.36930278115</v>
      </c>
      <c r="H594" s="39">
        <v>235413.30733464006</v>
      </c>
      <c r="I594" s="39">
        <v>111183.47524160532</v>
      </c>
      <c r="J594" s="39">
        <v>0</v>
      </c>
      <c r="K594" s="38"/>
      <c r="L594" s="38"/>
    </row>
    <row r="595" spans="1:12" s="10" customFormat="1" x14ac:dyDescent="0.3">
      <c r="A595" s="3">
        <f t="shared" si="23"/>
        <v>2032</v>
      </c>
      <c r="B595" s="39">
        <v>1296000</v>
      </c>
      <c r="C595" s="39">
        <v>478245.51669765118</v>
      </c>
      <c r="D595" s="39">
        <v>2724005.731520649</v>
      </c>
      <c r="E595" s="39">
        <v>160075.27202056936</v>
      </c>
      <c r="F595" s="39">
        <v>230299.68718744846</v>
      </c>
      <c r="G595" s="39">
        <v>128332.461986483</v>
      </c>
      <c r="H595" s="39">
        <v>203351.26530937676</v>
      </c>
      <c r="I595" s="39">
        <v>95695.796798471143</v>
      </c>
      <c r="J595" s="39">
        <v>0</v>
      </c>
      <c r="K595" s="38"/>
      <c r="L595" s="38"/>
    </row>
    <row r="596" spans="1:12" s="10" customFormat="1" x14ac:dyDescent="0.3">
      <c r="A596" s="3">
        <f t="shared" si="23"/>
        <v>2033</v>
      </c>
      <c r="B596" s="39">
        <v>1134000.0000000002</v>
      </c>
      <c r="C596" s="39">
        <v>421935.40115132707</v>
      </c>
      <c r="D596" s="39">
        <v>2767323.7088623573</v>
      </c>
      <c r="E596" s="39">
        <v>140393.95562140798</v>
      </c>
      <c r="F596" s="39">
        <v>203726.92557985071</v>
      </c>
      <c r="G596" s="39">
        <v>110188.0433158556</v>
      </c>
      <c r="H596" s="39">
        <v>173857.19202214302</v>
      </c>
      <c r="I596" s="39">
        <v>83898.482309415835</v>
      </c>
      <c r="J596" s="39">
        <v>0</v>
      </c>
      <c r="K596" s="38"/>
      <c r="L596" s="38"/>
    </row>
    <row r="597" spans="1:12" s="10" customFormat="1" x14ac:dyDescent="0.3">
      <c r="A597" s="3">
        <f t="shared" si="23"/>
        <v>2034</v>
      </c>
      <c r="B597" s="39">
        <v>972000.00000000012</v>
      </c>
      <c r="C597" s="39">
        <v>375088.78893086669</v>
      </c>
      <c r="D597" s="39">
        <v>2677291.9536596257</v>
      </c>
      <c r="E597" s="39">
        <v>116452.92457494925</v>
      </c>
      <c r="F597" s="39">
        <v>168443.65885434361</v>
      </c>
      <c r="G597" s="39">
        <v>94036.742220277665</v>
      </c>
      <c r="H597" s="39">
        <v>146747.81259754303</v>
      </c>
      <c r="I597" s="39">
        <v>71230.072822019923</v>
      </c>
      <c r="J597" s="39">
        <v>0</v>
      </c>
      <c r="K597" s="38"/>
      <c r="L597" s="38"/>
    </row>
    <row r="598" spans="1:12" s="10" customFormat="1" x14ac:dyDescent="0.3">
      <c r="A598" s="3">
        <f t="shared" si="23"/>
        <v>2035</v>
      </c>
      <c r="B598" s="39">
        <v>810000.00000000012</v>
      </c>
      <c r="C598" s="39">
        <v>311825.57573590148</v>
      </c>
      <c r="D598" s="39">
        <v>2767644.3395462749</v>
      </c>
      <c r="E598" s="39">
        <v>98653.312503634341</v>
      </c>
      <c r="F598" s="39">
        <v>141544.60543400029</v>
      </c>
      <c r="G598" s="39">
        <v>77959.71704541576</v>
      </c>
      <c r="H598" s="39">
        <v>121677.56446723282</v>
      </c>
      <c r="I598" s="39">
        <v>58339.224813815432</v>
      </c>
      <c r="J598" s="39">
        <v>0</v>
      </c>
      <c r="K598" s="38"/>
      <c r="L598" s="38"/>
    </row>
    <row r="599" spans="1:12" s="10" customFormat="1" x14ac:dyDescent="0.3">
      <c r="A599" s="3">
        <f t="shared" si="23"/>
        <v>2036</v>
      </c>
      <c r="B599" s="39">
        <v>648000</v>
      </c>
      <c r="C599" s="39">
        <v>259475.9871433097</v>
      </c>
      <c r="D599" s="39">
        <v>2662347.7654309664</v>
      </c>
      <c r="E599" s="39">
        <v>73785.397897001938</v>
      </c>
      <c r="F599" s="39">
        <v>113188.60427827231</v>
      </c>
      <c r="G599" s="39">
        <v>62001.87935453713</v>
      </c>
      <c r="H599" s="39">
        <v>95616.375610708012</v>
      </c>
      <c r="I599" s="39">
        <v>43931.755716170868</v>
      </c>
      <c r="J599" s="39">
        <v>0</v>
      </c>
      <c r="K599" s="38"/>
      <c r="L599" s="38"/>
    </row>
    <row r="600" spans="1:12" s="10" customFormat="1" x14ac:dyDescent="0.3">
      <c r="A600" s="3">
        <f t="shared" si="23"/>
        <v>2037</v>
      </c>
      <c r="B600" s="39">
        <v>485999.99999999988</v>
      </c>
      <c r="C600" s="39">
        <v>197927.0961628035</v>
      </c>
      <c r="D600" s="39">
        <v>2660036.9110448454</v>
      </c>
      <c r="E600" s="39">
        <v>59191.180846519979</v>
      </c>
      <c r="F600" s="39">
        <v>81109.791614877904</v>
      </c>
      <c r="G600" s="39">
        <v>44452.77143089717</v>
      </c>
      <c r="H600" s="39">
        <v>69211.759967027858</v>
      </c>
      <c r="I600" s="39">
        <v>34107.399977873509</v>
      </c>
      <c r="J600" s="39">
        <v>0</v>
      </c>
      <c r="K600" s="38"/>
      <c r="L600" s="38"/>
    </row>
    <row r="601" spans="1:12" s="10" customFormat="1" x14ac:dyDescent="0.3">
      <c r="A601" s="3">
        <f t="shared" si="23"/>
        <v>2038</v>
      </c>
      <c r="B601" s="39">
        <v>324000</v>
      </c>
      <c r="C601" s="39">
        <v>137124.62173865765</v>
      </c>
      <c r="D601" s="39">
        <v>2558583.0749002807</v>
      </c>
      <c r="E601" s="39">
        <v>35546.679509216083</v>
      </c>
      <c r="F601" s="39">
        <v>53392.795297865989</v>
      </c>
      <c r="G601" s="39">
        <v>29882.849533880806</v>
      </c>
      <c r="H601" s="39">
        <v>46764.945004656794</v>
      </c>
      <c r="I601" s="39">
        <v>21288.108915722667</v>
      </c>
      <c r="J601" s="39">
        <v>0</v>
      </c>
      <c r="K601" s="38"/>
      <c r="L601" s="38"/>
    </row>
    <row r="602" spans="1:12" s="10" customFormat="1" x14ac:dyDescent="0.3">
      <c r="A602" s="3">
        <f t="shared" si="23"/>
        <v>2039</v>
      </c>
      <c r="B602" s="39">
        <v>162000.00000000003</v>
      </c>
      <c r="C602" s="39">
        <v>69145.986909895175</v>
      </c>
      <c r="D602" s="39">
        <v>2591049.6585890856</v>
      </c>
      <c r="E602" s="39">
        <v>17789.33564492091</v>
      </c>
      <c r="F602" s="39">
        <v>26621.27993207</v>
      </c>
      <c r="G602" s="39">
        <v>14745.177565123957</v>
      </c>
      <c r="H602" s="39">
        <v>23255.273333568464</v>
      </c>
      <c r="I602" s="39">
        <v>10442.946614421518</v>
      </c>
      <c r="J602" s="39">
        <v>0</v>
      </c>
      <c r="K602" s="38"/>
      <c r="L602" s="38"/>
    </row>
    <row r="603" spans="1:12" s="10" customFormat="1" x14ac:dyDescent="0.3">
      <c r="A603" s="3">
        <f t="shared" si="23"/>
        <v>2040</v>
      </c>
      <c r="B603" s="39">
        <v>0</v>
      </c>
      <c r="C603" s="39">
        <v>0</v>
      </c>
      <c r="D603" s="39">
        <v>2411226.3258117959</v>
      </c>
      <c r="E603" s="39">
        <v>0</v>
      </c>
      <c r="F603" s="39">
        <v>0</v>
      </c>
      <c r="G603" s="39">
        <v>0</v>
      </c>
      <c r="H603" s="39">
        <v>0</v>
      </c>
      <c r="I603" s="39">
        <v>0</v>
      </c>
      <c r="J603" s="39">
        <v>0</v>
      </c>
      <c r="K603" s="38"/>
      <c r="L603" s="38"/>
    </row>
    <row r="604" spans="1:12" s="10" customFormat="1" x14ac:dyDescent="0.3">
      <c r="A604" s="3">
        <f t="shared" si="23"/>
        <v>2041</v>
      </c>
      <c r="B604" s="39">
        <v>0</v>
      </c>
      <c r="C604" s="39">
        <v>0</v>
      </c>
      <c r="D604" s="39">
        <v>2374333.7423345963</v>
      </c>
      <c r="E604" s="39">
        <v>0</v>
      </c>
      <c r="F604" s="39">
        <v>0</v>
      </c>
      <c r="G604" s="39">
        <v>0</v>
      </c>
      <c r="H604" s="39">
        <v>0</v>
      </c>
      <c r="I604" s="39">
        <v>0</v>
      </c>
      <c r="J604" s="39">
        <v>0</v>
      </c>
      <c r="K604" s="38"/>
      <c r="L604" s="38"/>
    </row>
    <row r="605" spans="1:12" s="10" customFormat="1" x14ac:dyDescent="0.3">
      <c r="A605" s="3">
        <f t="shared" si="23"/>
        <v>2042</v>
      </c>
      <c r="B605" s="39">
        <v>0</v>
      </c>
      <c r="C605" s="39">
        <v>0</v>
      </c>
      <c r="D605" s="39">
        <v>2185187.0054567959</v>
      </c>
      <c r="E605" s="39">
        <v>0</v>
      </c>
      <c r="F605" s="39">
        <v>0</v>
      </c>
      <c r="G605" s="39">
        <v>0</v>
      </c>
      <c r="H605" s="39">
        <v>0</v>
      </c>
      <c r="I605" s="39">
        <v>0</v>
      </c>
      <c r="J605" s="39">
        <v>0</v>
      </c>
      <c r="K605" s="38"/>
      <c r="L605" s="38"/>
    </row>
    <row r="606" spans="1:12" s="10" customFormat="1" x14ac:dyDescent="0.3">
      <c r="A606" s="3">
        <v>2043</v>
      </c>
      <c r="B606" s="39">
        <v>0</v>
      </c>
      <c r="C606" s="39">
        <v>0</v>
      </c>
      <c r="D606" s="39">
        <v>2222696.3092174032</v>
      </c>
      <c r="E606" s="39">
        <v>0</v>
      </c>
      <c r="F606" s="39">
        <v>0</v>
      </c>
      <c r="G606" s="39">
        <v>0</v>
      </c>
      <c r="H606" s="39">
        <v>0</v>
      </c>
      <c r="I606" s="39">
        <v>0</v>
      </c>
      <c r="J606" s="39">
        <v>0</v>
      </c>
      <c r="K606" s="38"/>
      <c r="L606" s="38"/>
    </row>
    <row r="607" spans="1:12" x14ac:dyDescent="0.3">
      <c r="E607" s="26"/>
      <c r="F607" s="26"/>
      <c r="G607" s="26"/>
      <c r="H607" s="26"/>
      <c r="I607" s="26"/>
      <c r="J607" s="26"/>
      <c r="K607" s="26"/>
      <c r="L607" s="26"/>
    </row>
    <row r="608" spans="1:12" x14ac:dyDescent="0.3">
      <c r="A608" s="3">
        <f>A583+1</f>
        <v>24</v>
      </c>
      <c r="B608" s="9" t="str">
        <f ca="1">OFFSET(Portfolios!$B$7,A608,0)</f>
        <v>Portfolio24</v>
      </c>
      <c r="C608" s="9" t="str">
        <f ca="1">VLOOKUP(B608,Portfolios!$B$8:$C$47,2,FALSE)</f>
        <v>Oregon-only resources</v>
      </c>
      <c r="E608" s="106" t="s">
        <v>180</v>
      </c>
      <c r="F608" s="106"/>
      <c r="G608" s="106"/>
      <c r="H608" s="106"/>
      <c r="I608" s="106"/>
      <c r="J608" s="106"/>
      <c r="K608" s="26"/>
      <c r="L608" s="26"/>
    </row>
    <row r="609" spans="1:12" x14ac:dyDescent="0.3">
      <c r="C609" s="28" t="s">
        <v>181</v>
      </c>
      <c r="D609" s="28" t="s">
        <v>182</v>
      </c>
      <c r="E609" s="26" t="s">
        <v>183</v>
      </c>
      <c r="F609" s="26" t="s">
        <v>184</v>
      </c>
      <c r="G609" s="26" t="s">
        <v>185</v>
      </c>
      <c r="H609" s="26" t="s">
        <v>186</v>
      </c>
      <c r="I609" s="26" t="s">
        <v>187</v>
      </c>
      <c r="J609" s="26" t="s">
        <v>188</v>
      </c>
      <c r="K609" s="26"/>
      <c r="L609" s="26"/>
    </row>
    <row r="610" spans="1:12" s="11" customFormat="1" x14ac:dyDescent="0.3">
      <c r="A610" s="3" t="s">
        <v>160</v>
      </c>
      <c r="B610" s="3" t="s">
        <v>189</v>
      </c>
      <c r="C610" s="3" t="s">
        <v>190</v>
      </c>
      <c r="D610" s="3" t="s">
        <v>191</v>
      </c>
      <c r="E610" s="42" t="s">
        <v>192</v>
      </c>
      <c r="F610" s="42" t="s">
        <v>193</v>
      </c>
      <c r="G610" s="42" t="s">
        <v>194</v>
      </c>
      <c r="H610" s="42" t="s">
        <v>195</v>
      </c>
      <c r="I610" s="42" t="s">
        <v>196</v>
      </c>
      <c r="J610" s="42" t="s">
        <v>197</v>
      </c>
      <c r="K610" s="42"/>
      <c r="L610" s="42"/>
    </row>
    <row r="611" spans="1:12" s="10" customFormat="1" x14ac:dyDescent="0.3">
      <c r="A611" s="3">
        <v>2023</v>
      </c>
      <c r="B611" s="39">
        <v>5887116.996684636</v>
      </c>
      <c r="C611" s="39">
        <v>2146155.2802338544</v>
      </c>
      <c r="D611" s="39">
        <v>2070453.6851031072</v>
      </c>
      <c r="E611" s="39">
        <v>249106.68405843258</v>
      </c>
      <c r="F611" s="39">
        <v>920247.72438260436</v>
      </c>
      <c r="G611" s="39">
        <v>506695.58228760585</v>
      </c>
      <c r="H611" s="39">
        <v>642262.73492045945</v>
      </c>
      <c r="I611" s="39">
        <v>130219.07016810354</v>
      </c>
      <c r="J611" s="39">
        <v>1292429.9206335763</v>
      </c>
      <c r="K611" s="38"/>
      <c r="L611" s="38"/>
    </row>
    <row r="612" spans="1:12" s="10" customFormat="1" x14ac:dyDescent="0.3">
      <c r="A612" s="3">
        <f>A611+1</f>
        <v>2024</v>
      </c>
      <c r="B612" s="39">
        <v>5308315.9774718601</v>
      </c>
      <c r="C612" s="39">
        <v>1653955.3806953044</v>
      </c>
      <c r="D612" s="39">
        <v>1861913.1836158037</v>
      </c>
      <c r="E612" s="39">
        <v>297253.47186568787</v>
      </c>
      <c r="F612" s="39">
        <v>877638.7874133446</v>
      </c>
      <c r="G612" s="39">
        <v>483590.50933788635</v>
      </c>
      <c r="H612" s="39">
        <v>637855.23739236873</v>
      </c>
      <c r="I612" s="39">
        <v>174437.56063955917</v>
      </c>
      <c r="J612" s="39">
        <v>1183585.0301277081</v>
      </c>
      <c r="K612" s="38"/>
      <c r="L612" s="38"/>
    </row>
    <row r="613" spans="1:12" s="10" customFormat="1" x14ac:dyDescent="0.3">
      <c r="A613" s="3">
        <f t="shared" ref="A613:A631" si="24">A612+1</f>
        <v>2025</v>
      </c>
      <c r="B613" s="39">
        <v>5049606.9465753846</v>
      </c>
      <c r="C613" s="39">
        <v>1611309.0686127339</v>
      </c>
      <c r="D613" s="39">
        <v>1857267.8659651023</v>
      </c>
      <c r="E613" s="39">
        <v>289640.34513295093</v>
      </c>
      <c r="F613" s="39">
        <v>825331.01825362071</v>
      </c>
      <c r="G613" s="39">
        <v>451818.70430268534</v>
      </c>
      <c r="H613" s="39">
        <v>558932.74509098358</v>
      </c>
      <c r="I613" s="39">
        <v>173231.08243647753</v>
      </c>
      <c r="J613" s="39">
        <v>1139343.9827459326</v>
      </c>
      <c r="K613" s="38"/>
      <c r="L613" s="38"/>
    </row>
    <row r="614" spans="1:12" s="10" customFormat="1" x14ac:dyDescent="0.3">
      <c r="A614" s="3">
        <f t="shared" si="24"/>
        <v>2026</v>
      </c>
      <c r="B614" s="39">
        <v>4363685.5572603075</v>
      </c>
      <c r="C614" s="39">
        <v>1357560.4630263641</v>
      </c>
      <c r="D614" s="39">
        <v>2381498.8688292205</v>
      </c>
      <c r="E614" s="39">
        <v>252077.27329044425</v>
      </c>
      <c r="F614" s="39">
        <v>703336.25578215835</v>
      </c>
      <c r="G614" s="39">
        <v>380505.56858233031</v>
      </c>
      <c r="H614" s="39">
        <v>507272.27164179273</v>
      </c>
      <c r="I614" s="39">
        <v>151981.90972496808</v>
      </c>
      <c r="J614" s="39">
        <v>1010951.8152122499</v>
      </c>
      <c r="K614" s="38"/>
      <c r="L614" s="38"/>
    </row>
    <row r="615" spans="1:12" s="10" customFormat="1" x14ac:dyDescent="0.3">
      <c r="A615" s="3">
        <f t="shared" si="24"/>
        <v>2027</v>
      </c>
      <c r="B615" s="39">
        <v>3677764.1679452304</v>
      </c>
      <c r="C615" s="39">
        <v>1088518.0817812281</v>
      </c>
      <c r="D615" s="39">
        <v>3027879.2425370403</v>
      </c>
      <c r="E615" s="39">
        <v>274795.77265177219</v>
      </c>
      <c r="F615" s="39">
        <v>568161.92185763014</v>
      </c>
      <c r="G615" s="39">
        <v>310247.73694417096</v>
      </c>
      <c r="H615" s="39">
        <v>471988.01379800821</v>
      </c>
      <c r="I615" s="39">
        <v>163412.10089303792</v>
      </c>
      <c r="J615" s="39">
        <v>800640.54001938261</v>
      </c>
      <c r="K615" s="38"/>
      <c r="L615" s="38"/>
    </row>
    <row r="616" spans="1:12" s="10" customFormat="1" x14ac:dyDescent="0.3">
      <c r="A616" s="3">
        <f t="shared" si="24"/>
        <v>2028</v>
      </c>
      <c r="B616" s="39">
        <v>2991842.7786301537</v>
      </c>
      <c r="C616" s="39">
        <v>838317.54834751168</v>
      </c>
      <c r="D616" s="39">
        <v>3723138.4805938271</v>
      </c>
      <c r="E616" s="39">
        <v>310986.62041476305</v>
      </c>
      <c r="F616" s="39">
        <v>441990.83974640176</v>
      </c>
      <c r="G616" s="39">
        <v>242422.54414229444</v>
      </c>
      <c r="H616" s="39">
        <v>389303.7802773955</v>
      </c>
      <c r="I616" s="39">
        <v>189934.56324876484</v>
      </c>
      <c r="J616" s="39">
        <v>578886.88245302229</v>
      </c>
      <c r="K616" s="38"/>
      <c r="L616" s="38"/>
    </row>
    <row r="617" spans="1:12" s="10" customFormat="1" x14ac:dyDescent="0.3">
      <c r="A617" s="3">
        <f t="shared" si="24"/>
        <v>2029</v>
      </c>
      <c r="B617" s="39">
        <v>2305921.3893150762</v>
      </c>
      <c r="C617" s="39">
        <v>648018.15705078375</v>
      </c>
      <c r="D617" s="39">
        <v>4123480.0225884477</v>
      </c>
      <c r="E617" s="39">
        <v>246446.28611752056</v>
      </c>
      <c r="F617" s="39">
        <v>342397.62854941777</v>
      </c>
      <c r="G617" s="39">
        <v>188151.81669220951</v>
      </c>
      <c r="H617" s="39">
        <v>298483.60797202366</v>
      </c>
      <c r="I617" s="39">
        <v>145679.98888692516</v>
      </c>
      <c r="J617" s="39">
        <v>436743.90404619597</v>
      </c>
      <c r="K617" s="38"/>
      <c r="L617" s="38"/>
    </row>
    <row r="618" spans="1:12" s="10" customFormat="1" x14ac:dyDescent="0.3">
      <c r="A618" s="3">
        <f t="shared" si="24"/>
        <v>2030</v>
      </c>
      <c r="B618" s="39">
        <v>1620000</v>
      </c>
      <c r="C618" s="39">
        <v>567418.65033957944</v>
      </c>
      <c r="D618" s="39">
        <v>2804681.0784889199</v>
      </c>
      <c r="E618" s="39">
        <v>206767.5841199939</v>
      </c>
      <c r="F618" s="39">
        <v>297613.52972945065</v>
      </c>
      <c r="G618" s="39">
        <v>165256.22625006776</v>
      </c>
      <c r="H618" s="39">
        <v>259629.79252667134</v>
      </c>
      <c r="I618" s="39">
        <v>123314.21703423686</v>
      </c>
      <c r="J618" s="39">
        <v>0</v>
      </c>
      <c r="K618" s="38"/>
      <c r="L618" s="38"/>
    </row>
    <row r="619" spans="1:12" s="10" customFormat="1" x14ac:dyDescent="0.3">
      <c r="A619" s="3">
        <f t="shared" si="24"/>
        <v>2031</v>
      </c>
      <c r="B619" s="39">
        <v>1458000</v>
      </c>
      <c r="C619" s="39">
        <v>516012.63153178297</v>
      </c>
      <c r="D619" s="39">
        <v>2840232.3855590662</v>
      </c>
      <c r="E619" s="39">
        <v>180396.21491279273</v>
      </c>
      <c r="F619" s="39">
        <v>266759.00167639786</v>
      </c>
      <c r="G619" s="39">
        <v>148235.36930278115</v>
      </c>
      <c r="H619" s="39">
        <v>235413.30733464006</v>
      </c>
      <c r="I619" s="39">
        <v>111183.47524160532</v>
      </c>
      <c r="J619" s="39">
        <v>0</v>
      </c>
      <c r="K619" s="38"/>
      <c r="L619" s="38"/>
    </row>
    <row r="620" spans="1:12" s="10" customFormat="1" x14ac:dyDescent="0.3">
      <c r="A620" s="3">
        <f t="shared" si="24"/>
        <v>2032</v>
      </c>
      <c r="B620" s="39">
        <v>1296000</v>
      </c>
      <c r="C620" s="39">
        <v>478245.51669765118</v>
      </c>
      <c r="D620" s="39">
        <v>2724005.731520649</v>
      </c>
      <c r="E620" s="39">
        <v>160075.27202056936</v>
      </c>
      <c r="F620" s="39">
        <v>230299.68718744846</v>
      </c>
      <c r="G620" s="39">
        <v>128332.461986483</v>
      </c>
      <c r="H620" s="39">
        <v>203351.26530937676</v>
      </c>
      <c r="I620" s="39">
        <v>95695.796798471143</v>
      </c>
      <c r="J620" s="39">
        <v>0</v>
      </c>
      <c r="K620" s="38"/>
      <c r="L620" s="38"/>
    </row>
    <row r="621" spans="1:12" s="10" customFormat="1" x14ac:dyDescent="0.3">
      <c r="A621" s="3">
        <f t="shared" si="24"/>
        <v>2033</v>
      </c>
      <c r="B621" s="39">
        <v>1134000.0000000002</v>
      </c>
      <c r="C621" s="39">
        <v>421935.40115132707</v>
      </c>
      <c r="D621" s="39">
        <v>2767323.7088623573</v>
      </c>
      <c r="E621" s="39">
        <v>140393.95562140798</v>
      </c>
      <c r="F621" s="39">
        <v>203726.92557985071</v>
      </c>
      <c r="G621" s="39">
        <v>110188.0433158556</v>
      </c>
      <c r="H621" s="39">
        <v>173857.19202214302</v>
      </c>
      <c r="I621" s="39">
        <v>83898.482309415835</v>
      </c>
      <c r="J621" s="39">
        <v>0</v>
      </c>
      <c r="K621" s="38"/>
      <c r="L621" s="38"/>
    </row>
    <row r="622" spans="1:12" s="10" customFormat="1" x14ac:dyDescent="0.3">
      <c r="A622" s="3">
        <f t="shared" si="24"/>
        <v>2034</v>
      </c>
      <c r="B622" s="39">
        <v>972000.00000000012</v>
      </c>
      <c r="C622" s="39">
        <v>375088.78893086669</v>
      </c>
      <c r="D622" s="39">
        <v>2677291.9536596257</v>
      </c>
      <c r="E622" s="39">
        <v>116452.92457494925</v>
      </c>
      <c r="F622" s="39">
        <v>168443.65885434361</v>
      </c>
      <c r="G622" s="39">
        <v>94036.742220277665</v>
      </c>
      <c r="H622" s="39">
        <v>146747.81259754303</v>
      </c>
      <c r="I622" s="39">
        <v>71230.072822019923</v>
      </c>
      <c r="J622" s="39">
        <v>0</v>
      </c>
      <c r="K622" s="38"/>
      <c r="L622" s="38"/>
    </row>
    <row r="623" spans="1:12" s="10" customFormat="1" x14ac:dyDescent="0.3">
      <c r="A623" s="3">
        <f t="shared" si="24"/>
        <v>2035</v>
      </c>
      <c r="B623" s="39">
        <v>810000.00000000012</v>
      </c>
      <c r="C623" s="39">
        <v>311825.57573590148</v>
      </c>
      <c r="D623" s="39">
        <v>2767644.3395462749</v>
      </c>
      <c r="E623" s="39">
        <v>98653.312503634341</v>
      </c>
      <c r="F623" s="39">
        <v>141544.60543400029</v>
      </c>
      <c r="G623" s="39">
        <v>77959.71704541576</v>
      </c>
      <c r="H623" s="39">
        <v>121677.56446723282</v>
      </c>
      <c r="I623" s="39">
        <v>58339.224813815432</v>
      </c>
      <c r="J623" s="39">
        <v>0</v>
      </c>
      <c r="K623" s="38"/>
      <c r="L623" s="38"/>
    </row>
    <row r="624" spans="1:12" s="10" customFormat="1" x14ac:dyDescent="0.3">
      <c r="A624" s="3">
        <f t="shared" si="24"/>
        <v>2036</v>
      </c>
      <c r="B624" s="39">
        <v>648000</v>
      </c>
      <c r="C624" s="39">
        <v>259475.9871433097</v>
      </c>
      <c r="D624" s="39">
        <v>2662347.7654309664</v>
      </c>
      <c r="E624" s="39">
        <v>73785.397897001938</v>
      </c>
      <c r="F624" s="39">
        <v>113188.60427827231</v>
      </c>
      <c r="G624" s="39">
        <v>62001.87935453713</v>
      </c>
      <c r="H624" s="39">
        <v>95616.375610708012</v>
      </c>
      <c r="I624" s="39">
        <v>43931.755716170868</v>
      </c>
      <c r="J624" s="39">
        <v>0</v>
      </c>
      <c r="K624" s="38"/>
      <c r="L624" s="38"/>
    </row>
    <row r="625" spans="1:12" s="10" customFormat="1" x14ac:dyDescent="0.3">
      <c r="A625" s="3">
        <f t="shared" si="24"/>
        <v>2037</v>
      </c>
      <c r="B625" s="39">
        <v>485999.99999999988</v>
      </c>
      <c r="C625" s="39">
        <v>197927.0961628035</v>
      </c>
      <c r="D625" s="39">
        <v>2660036.9110448454</v>
      </c>
      <c r="E625" s="39">
        <v>59191.180846519979</v>
      </c>
      <c r="F625" s="39">
        <v>81109.791614877904</v>
      </c>
      <c r="G625" s="39">
        <v>44452.77143089717</v>
      </c>
      <c r="H625" s="39">
        <v>69211.759967027858</v>
      </c>
      <c r="I625" s="39">
        <v>34107.399977873509</v>
      </c>
      <c r="J625" s="39">
        <v>0</v>
      </c>
      <c r="K625" s="38"/>
      <c r="L625" s="38"/>
    </row>
    <row r="626" spans="1:12" s="10" customFormat="1" x14ac:dyDescent="0.3">
      <c r="A626" s="3">
        <f t="shared" si="24"/>
        <v>2038</v>
      </c>
      <c r="B626" s="39">
        <v>324000</v>
      </c>
      <c r="C626" s="39">
        <v>137124.62173865765</v>
      </c>
      <c r="D626" s="39">
        <v>2558583.0749002807</v>
      </c>
      <c r="E626" s="39">
        <v>35546.679509216083</v>
      </c>
      <c r="F626" s="39">
        <v>53392.795297865989</v>
      </c>
      <c r="G626" s="39">
        <v>29882.849533880806</v>
      </c>
      <c r="H626" s="39">
        <v>46764.945004656794</v>
      </c>
      <c r="I626" s="39">
        <v>21288.108915722667</v>
      </c>
      <c r="J626" s="39">
        <v>0</v>
      </c>
      <c r="K626" s="38"/>
      <c r="L626" s="38"/>
    </row>
    <row r="627" spans="1:12" s="10" customFormat="1" x14ac:dyDescent="0.3">
      <c r="A627" s="3">
        <f t="shared" si="24"/>
        <v>2039</v>
      </c>
      <c r="B627" s="39">
        <v>162000.00000000003</v>
      </c>
      <c r="C627" s="39">
        <v>69145.986909895175</v>
      </c>
      <c r="D627" s="39">
        <v>2591049.6585890856</v>
      </c>
      <c r="E627" s="39">
        <v>17789.33564492091</v>
      </c>
      <c r="F627" s="39">
        <v>26621.27993207</v>
      </c>
      <c r="G627" s="39">
        <v>14745.177565123957</v>
      </c>
      <c r="H627" s="39">
        <v>23255.273333568464</v>
      </c>
      <c r="I627" s="39">
        <v>10442.946614421518</v>
      </c>
      <c r="J627" s="39">
        <v>0</v>
      </c>
      <c r="K627" s="38"/>
      <c r="L627" s="38"/>
    </row>
    <row r="628" spans="1:12" s="10" customFormat="1" x14ac:dyDescent="0.3">
      <c r="A628" s="3">
        <f t="shared" si="24"/>
        <v>2040</v>
      </c>
      <c r="B628" s="39">
        <v>0</v>
      </c>
      <c r="C628" s="39">
        <v>0</v>
      </c>
      <c r="D628" s="39">
        <v>2411226.3258117959</v>
      </c>
      <c r="E628" s="39">
        <v>0</v>
      </c>
      <c r="F628" s="39">
        <v>0</v>
      </c>
      <c r="G628" s="39">
        <v>0</v>
      </c>
      <c r="H628" s="39">
        <v>0</v>
      </c>
      <c r="I628" s="39">
        <v>0</v>
      </c>
      <c r="J628" s="39">
        <v>0</v>
      </c>
      <c r="K628" s="38"/>
      <c r="L628" s="38"/>
    </row>
    <row r="629" spans="1:12" s="10" customFormat="1" x14ac:dyDescent="0.3">
      <c r="A629" s="3">
        <f t="shared" si="24"/>
        <v>2041</v>
      </c>
      <c r="B629" s="39">
        <v>0</v>
      </c>
      <c r="C629" s="39">
        <v>0</v>
      </c>
      <c r="D629" s="39">
        <v>2374333.7423345963</v>
      </c>
      <c r="E629" s="39">
        <v>0</v>
      </c>
      <c r="F629" s="39">
        <v>0</v>
      </c>
      <c r="G629" s="39">
        <v>0</v>
      </c>
      <c r="H629" s="39">
        <v>0</v>
      </c>
      <c r="I629" s="39">
        <v>0</v>
      </c>
      <c r="J629" s="39">
        <v>0</v>
      </c>
      <c r="K629" s="38"/>
      <c r="L629" s="38"/>
    </row>
    <row r="630" spans="1:12" s="10" customFormat="1" x14ac:dyDescent="0.3">
      <c r="A630" s="3">
        <f t="shared" si="24"/>
        <v>2042</v>
      </c>
      <c r="B630" s="39">
        <v>0</v>
      </c>
      <c r="C630" s="39">
        <v>0</v>
      </c>
      <c r="D630" s="39">
        <v>2185187.0054567959</v>
      </c>
      <c r="E630" s="39">
        <v>0</v>
      </c>
      <c r="F630" s="39">
        <v>0</v>
      </c>
      <c r="G630" s="39">
        <v>0</v>
      </c>
      <c r="H630" s="39">
        <v>0</v>
      </c>
      <c r="I630" s="39">
        <v>0</v>
      </c>
      <c r="J630" s="39">
        <v>0</v>
      </c>
      <c r="K630" s="38"/>
      <c r="L630" s="38"/>
    </row>
    <row r="631" spans="1:12" s="10" customFormat="1" x14ac:dyDescent="0.3">
      <c r="A631" s="3">
        <f t="shared" si="24"/>
        <v>2043</v>
      </c>
      <c r="B631" s="39">
        <v>0</v>
      </c>
      <c r="C631" s="39">
        <v>0</v>
      </c>
      <c r="D631" s="39">
        <v>2222696.3092174032</v>
      </c>
      <c r="E631" s="39">
        <v>0</v>
      </c>
      <c r="F631" s="39">
        <v>0</v>
      </c>
      <c r="G631" s="39">
        <v>0</v>
      </c>
      <c r="H631" s="39">
        <v>0</v>
      </c>
      <c r="I631" s="39">
        <v>0</v>
      </c>
      <c r="J631" s="39">
        <v>0</v>
      </c>
      <c r="K631" s="38"/>
      <c r="L631" s="38"/>
    </row>
    <row r="632" spans="1:12" x14ac:dyDescent="0.3">
      <c r="E632" s="26"/>
      <c r="F632" s="26"/>
      <c r="G632" s="26"/>
      <c r="H632" s="26"/>
      <c r="I632" s="26"/>
      <c r="J632" s="26"/>
      <c r="K632" s="26"/>
      <c r="L632" s="26"/>
    </row>
    <row r="633" spans="1:12" x14ac:dyDescent="0.3">
      <c r="A633" s="3">
        <f>A608+1</f>
        <v>25</v>
      </c>
      <c r="B633" s="9" t="str">
        <f ca="1">OFFSET(Portfolios!$B$7,A633,0)</f>
        <v>Portfolio25</v>
      </c>
      <c r="C633" s="9" t="str">
        <f ca="1">VLOOKUP(B633,Portfolios!$B$8:$C$47,2,FALSE)</f>
        <v>Physical RPS</v>
      </c>
      <c r="E633" s="106" t="s">
        <v>180</v>
      </c>
      <c r="F633" s="106"/>
      <c r="G633" s="106"/>
      <c r="H633" s="106"/>
      <c r="I633" s="106"/>
      <c r="J633" s="106"/>
      <c r="K633" s="26"/>
      <c r="L633" s="26"/>
    </row>
    <row r="634" spans="1:12" x14ac:dyDescent="0.3">
      <c r="C634" s="28" t="s">
        <v>181</v>
      </c>
      <c r="D634" s="28" t="s">
        <v>182</v>
      </c>
      <c r="E634" s="26" t="s">
        <v>183</v>
      </c>
      <c r="F634" s="26" t="s">
        <v>184</v>
      </c>
      <c r="G634" s="26" t="s">
        <v>185</v>
      </c>
      <c r="H634" s="26" t="s">
        <v>186</v>
      </c>
      <c r="I634" s="26" t="s">
        <v>187</v>
      </c>
      <c r="J634" s="26" t="s">
        <v>188</v>
      </c>
      <c r="K634" s="26"/>
      <c r="L634" s="26"/>
    </row>
    <row r="635" spans="1:12" s="11" customFormat="1" x14ac:dyDescent="0.3">
      <c r="A635" s="3" t="s">
        <v>160</v>
      </c>
      <c r="B635" s="3" t="s">
        <v>189</v>
      </c>
      <c r="C635" s="3" t="s">
        <v>190</v>
      </c>
      <c r="D635" s="3" t="s">
        <v>191</v>
      </c>
      <c r="E635" s="42" t="s">
        <v>192</v>
      </c>
      <c r="F635" s="42" t="s">
        <v>193</v>
      </c>
      <c r="G635" s="42" t="s">
        <v>194</v>
      </c>
      <c r="H635" s="42" t="s">
        <v>195</v>
      </c>
      <c r="I635" s="42" t="s">
        <v>196</v>
      </c>
      <c r="J635" s="42" t="s">
        <v>197</v>
      </c>
      <c r="K635" s="42"/>
      <c r="L635" s="42"/>
    </row>
    <row r="636" spans="1:12" s="10" customFormat="1" x14ac:dyDescent="0.3">
      <c r="A636" s="3">
        <v>2023</v>
      </c>
      <c r="B636" s="39">
        <v>5887116.996684636</v>
      </c>
      <c r="C636" s="39">
        <v>2146155.2802338544</v>
      </c>
      <c r="D636" s="39">
        <v>2070453.6851031072</v>
      </c>
      <c r="E636" s="39">
        <v>249106.68405843258</v>
      </c>
      <c r="F636" s="39">
        <v>920247.72438260436</v>
      </c>
      <c r="G636" s="39">
        <v>506695.58228760585</v>
      </c>
      <c r="H636" s="39">
        <v>642262.73492045945</v>
      </c>
      <c r="I636" s="39">
        <v>130219.07016810354</v>
      </c>
      <c r="J636" s="39">
        <v>1292429.9206335763</v>
      </c>
      <c r="K636" s="38"/>
      <c r="L636" s="38"/>
    </row>
    <row r="637" spans="1:12" s="10" customFormat="1" x14ac:dyDescent="0.3">
      <c r="A637" s="3">
        <f>A636+1</f>
        <v>2024</v>
      </c>
      <c r="B637" s="39">
        <v>5308315.9774718601</v>
      </c>
      <c r="C637" s="39">
        <v>1653955.3806953044</v>
      </c>
      <c r="D637" s="39">
        <v>1861913.1836158037</v>
      </c>
      <c r="E637" s="39">
        <v>297253.47186568787</v>
      </c>
      <c r="F637" s="39">
        <v>877638.7874133446</v>
      </c>
      <c r="G637" s="39">
        <v>483590.50933788635</v>
      </c>
      <c r="H637" s="39">
        <v>637855.23739236873</v>
      </c>
      <c r="I637" s="39">
        <v>174437.56063955917</v>
      </c>
      <c r="J637" s="39">
        <v>1183585.0301277081</v>
      </c>
      <c r="K637" s="38"/>
      <c r="L637" s="38"/>
    </row>
    <row r="638" spans="1:12" s="10" customFormat="1" x14ac:dyDescent="0.3">
      <c r="A638" s="3">
        <f t="shared" ref="A638:A656" si="25">A637+1</f>
        <v>2025</v>
      </c>
      <c r="B638" s="39">
        <v>5049606.9465753846</v>
      </c>
      <c r="C638" s="39">
        <v>1611309.0686127339</v>
      </c>
      <c r="D638" s="39">
        <v>1857267.8659651023</v>
      </c>
      <c r="E638" s="39">
        <v>289640.34513295093</v>
      </c>
      <c r="F638" s="39">
        <v>825331.01825362071</v>
      </c>
      <c r="G638" s="39">
        <v>451818.70430268534</v>
      </c>
      <c r="H638" s="39">
        <v>558932.74509098358</v>
      </c>
      <c r="I638" s="39">
        <v>173231.08243647753</v>
      </c>
      <c r="J638" s="39">
        <v>1139343.9827459326</v>
      </c>
      <c r="K638" s="38"/>
      <c r="L638" s="38"/>
    </row>
    <row r="639" spans="1:12" s="10" customFormat="1" x14ac:dyDescent="0.3">
      <c r="A639" s="3">
        <f t="shared" si="25"/>
        <v>2026</v>
      </c>
      <c r="B639" s="39">
        <v>4363685.5572603075</v>
      </c>
      <c r="C639" s="39">
        <v>1357560.4630263641</v>
      </c>
      <c r="D639" s="39">
        <v>2381498.8688292205</v>
      </c>
      <c r="E639" s="39">
        <v>252077.27329044425</v>
      </c>
      <c r="F639" s="39">
        <v>703336.25578215835</v>
      </c>
      <c r="G639" s="39">
        <v>380505.56858233031</v>
      </c>
      <c r="H639" s="39">
        <v>507272.27164179273</v>
      </c>
      <c r="I639" s="39">
        <v>151981.90972496808</v>
      </c>
      <c r="J639" s="39">
        <v>1010951.8152122499</v>
      </c>
      <c r="K639" s="38"/>
      <c r="L639" s="38"/>
    </row>
    <row r="640" spans="1:12" s="10" customFormat="1" x14ac:dyDescent="0.3">
      <c r="A640" s="3">
        <f t="shared" si="25"/>
        <v>2027</v>
      </c>
      <c r="B640" s="39">
        <v>3677764.1679452304</v>
      </c>
      <c r="C640" s="39">
        <v>1088518.0817812281</v>
      </c>
      <c r="D640" s="39">
        <v>3027879.2425370403</v>
      </c>
      <c r="E640" s="39">
        <v>274795.77265177219</v>
      </c>
      <c r="F640" s="39">
        <v>568161.92185763014</v>
      </c>
      <c r="G640" s="39">
        <v>310247.73694417096</v>
      </c>
      <c r="H640" s="39">
        <v>471988.01379800821</v>
      </c>
      <c r="I640" s="39">
        <v>163412.10089303792</v>
      </c>
      <c r="J640" s="39">
        <v>800640.54001938261</v>
      </c>
      <c r="K640" s="38"/>
      <c r="L640" s="38"/>
    </row>
    <row r="641" spans="1:12" s="10" customFormat="1" x14ac:dyDescent="0.3">
      <c r="A641" s="3">
        <f t="shared" si="25"/>
        <v>2028</v>
      </c>
      <c r="B641" s="39">
        <v>2991842.7786301537</v>
      </c>
      <c r="C641" s="39">
        <v>838317.54834751168</v>
      </c>
      <c r="D641" s="39">
        <v>3723138.4805938271</v>
      </c>
      <c r="E641" s="39">
        <v>310986.62041476305</v>
      </c>
      <c r="F641" s="39">
        <v>441990.83974640176</v>
      </c>
      <c r="G641" s="39">
        <v>242422.54414229444</v>
      </c>
      <c r="H641" s="39">
        <v>389303.7802773955</v>
      </c>
      <c r="I641" s="39">
        <v>189934.56324876484</v>
      </c>
      <c r="J641" s="39">
        <v>578886.88245302229</v>
      </c>
      <c r="K641" s="38"/>
      <c r="L641" s="38"/>
    </row>
    <row r="642" spans="1:12" s="10" customFormat="1" x14ac:dyDescent="0.3">
      <c r="A642" s="3">
        <f t="shared" si="25"/>
        <v>2029</v>
      </c>
      <c r="B642" s="39">
        <v>2305921.3893150762</v>
      </c>
      <c r="C642" s="39">
        <v>648018.15705078375</v>
      </c>
      <c r="D642" s="39">
        <v>4123480.0225884477</v>
      </c>
      <c r="E642" s="39">
        <v>246446.28611752056</v>
      </c>
      <c r="F642" s="39">
        <v>342397.62854941777</v>
      </c>
      <c r="G642" s="39">
        <v>188151.81669220951</v>
      </c>
      <c r="H642" s="39">
        <v>298483.60797202366</v>
      </c>
      <c r="I642" s="39">
        <v>145679.98888692516</v>
      </c>
      <c r="J642" s="39">
        <v>436743.90404619597</v>
      </c>
      <c r="K642" s="38"/>
      <c r="L642" s="38"/>
    </row>
    <row r="643" spans="1:12" s="10" customFormat="1" x14ac:dyDescent="0.3">
      <c r="A643" s="3">
        <f t="shared" si="25"/>
        <v>2030</v>
      </c>
      <c r="B643" s="39">
        <v>1620000</v>
      </c>
      <c r="C643" s="39">
        <v>567418.65033957944</v>
      </c>
      <c r="D643" s="39">
        <v>2804681.0784889199</v>
      </c>
      <c r="E643" s="39">
        <v>206767.5841199939</v>
      </c>
      <c r="F643" s="39">
        <v>297613.52972945065</v>
      </c>
      <c r="G643" s="39">
        <v>165256.22625006776</v>
      </c>
      <c r="H643" s="39">
        <v>259629.79252667134</v>
      </c>
      <c r="I643" s="39">
        <v>123314.21703423686</v>
      </c>
      <c r="J643" s="39">
        <v>0</v>
      </c>
      <c r="K643" s="38"/>
      <c r="L643" s="38"/>
    </row>
    <row r="644" spans="1:12" s="10" customFormat="1" x14ac:dyDescent="0.3">
      <c r="A644" s="3">
        <f t="shared" si="25"/>
        <v>2031</v>
      </c>
      <c r="B644" s="39">
        <v>1458000</v>
      </c>
      <c r="C644" s="39">
        <v>516012.63153178297</v>
      </c>
      <c r="D644" s="39">
        <v>2840232.3855590662</v>
      </c>
      <c r="E644" s="39">
        <v>180396.21491279273</v>
      </c>
      <c r="F644" s="39">
        <v>266759.00167639786</v>
      </c>
      <c r="G644" s="39">
        <v>148235.36930278115</v>
      </c>
      <c r="H644" s="39">
        <v>235413.30733464006</v>
      </c>
      <c r="I644" s="39">
        <v>111183.47524160532</v>
      </c>
      <c r="J644" s="39">
        <v>0</v>
      </c>
      <c r="K644" s="38"/>
      <c r="L644" s="38"/>
    </row>
    <row r="645" spans="1:12" s="10" customFormat="1" x14ac:dyDescent="0.3">
      <c r="A645" s="3">
        <f t="shared" si="25"/>
        <v>2032</v>
      </c>
      <c r="B645" s="39">
        <v>1296000</v>
      </c>
      <c r="C645" s="39">
        <v>478245.51669765118</v>
      </c>
      <c r="D645" s="39">
        <v>2724005.731520649</v>
      </c>
      <c r="E645" s="39">
        <v>160075.27202056936</v>
      </c>
      <c r="F645" s="39">
        <v>230299.68718744846</v>
      </c>
      <c r="G645" s="39">
        <v>128332.461986483</v>
      </c>
      <c r="H645" s="39">
        <v>203351.26530937676</v>
      </c>
      <c r="I645" s="39">
        <v>95695.796798471143</v>
      </c>
      <c r="J645" s="39">
        <v>0</v>
      </c>
      <c r="K645" s="38"/>
      <c r="L645" s="38"/>
    </row>
    <row r="646" spans="1:12" s="10" customFormat="1" x14ac:dyDescent="0.3">
      <c r="A646" s="3">
        <f t="shared" si="25"/>
        <v>2033</v>
      </c>
      <c r="B646" s="39">
        <v>1134000.0000000002</v>
      </c>
      <c r="C646" s="39">
        <v>421935.40115132707</v>
      </c>
      <c r="D646" s="39">
        <v>2767323.7088623573</v>
      </c>
      <c r="E646" s="39">
        <v>140393.95562140798</v>
      </c>
      <c r="F646" s="39">
        <v>203726.92557985071</v>
      </c>
      <c r="G646" s="39">
        <v>110188.0433158556</v>
      </c>
      <c r="H646" s="39">
        <v>173857.19202214302</v>
      </c>
      <c r="I646" s="39">
        <v>83898.482309415835</v>
      </c>
      <c r="J646" s="39">
        <v>0</v>
      </c>
      <c r="K646" s="38"/>
      <c r="L646" s="38"/>
    </row>
    <row r="647" spans="1:12" s="10" customFormat="1" x14ac:dyDescent="0.3">
      <c r="A647" s="3">
        <f t="shared" si="25"/>
        <v>2034</v>
      </c>
      <c r="B647" s="39">
        <v>972000.00000000012</v>
      </c>
      <c r="C647" s="39">
        <v>375088.78893086669</v>
      </c>
      <c r="D647" s="39">
        <v>2677291.9536596257</v>
      </c>
      <c r="E647" s="39">
        <v>116452.92457494925</v>
      </c>
      <c r="F647" s="39">
        <v>168443.65885434361</v>
      </c>
      <c r="G647" s="39">
        <v>94036.742220277665</v>
      </c>
      <c r="H647" s="39">
        <v>146747.81259754303</v>
      </c>
      <c r="I647" s="39">
        <v>71230.072822019923</v>
      </c>
      <c r="J647" s="39">
        <v>0</v>
      </c>
      <c r="K647" s="38"/>
      <c r="L647" s="38"/>
    </row>
    <row r="648" spans="1:12" s="10" customFormat="1" x14ac:dyDescent="0.3">
      <c r="A648" s="3">
        <f t="shared" si="25"/>
        <v>2035</v>
      </c>
      <c r="B648" s="39">
        <v>810000.00000000012</v>
      </c>
      <c r="C648" s="39">
        <v>311825.57573590148</v>
      </c>
      <c r="D648" s="39">
        <v>2767644.3395462749</v>
      </c>
      <c r="E648" s="39">
        <v>98653.312503634341</v>
      </c>
      <c r="F648" s="39">
        <v>141544.60543400029</v>
      </c>
      <c r="G648" s="39">
        <v>77959.71704541576</v>
      </c>
      <c r="H648" s="39">
        <v>121677.56446723282</v>
      </c>
      <c r="I648" s="39">
        <v>58339.224813815432</v>
      </c>
      <c r="J648" s="39">
        <v>0</v>
      </c>
      <c r="K648" s="38"/>
      <c r="L648" s="38"/>
    </row>
    <row r="649" spans="1:12" s="10" customFormat="1" x14ac:dyDescent="0.3">
      <c r="A649" s="3">
        <f t="shared" si="25"/>
        <v>2036</v>
      </c>
      <c r="B649" s="39">
        <v>648000</v>
      </c>
      <c r="C649" s="39">
        <v>259475.9871433097</v>
      </c>
      <c r="D649" s="39">
        <v>2662347.7654309664</v>
      </c>
      <c r="E649" s="39">
        <v>73785.397897001938</v>
      </c>
      <c r="F649" s="39">
        <v>113188.60427827231</v>
      </c>
      <c r="G649" s="39">
        <v>62001.87935453713</v>
      </c>
      <c r="H649" s="39">
        <v>95616.375610708012</v>
      </c>
      <c r="I649" s="39">
        <v>43931.755716170868</v>
      </c>
      <c r="J649" s="39">
        <v>0</v>
      </c>
      <c r="K649" s="38"/>
      <c r="L649" s="38"/>
    </row>
    <row r="650" spans="1:12" s="10" customFormat="1" x14ac:dyDescent="0.3">
      <c r="A650" s="3">
        <f t="shared" si="25"/>
        <v>2037</v>
      </c>
      <c r="B650" s="39">
        <v>485999.99999999988</v>
      </c>
      <c r="C650" s="39">
        <v>197927.0961628035</v>
      </c>
      <c r="D650" s="39">
        <v>2660036.9110448454</v>
      </c>
      <c r="E650" s="39">
        <v>59191.180846519979</v>
      </c>
      <c r="F650" s="39">
        <v>81109.791614877904</v>
      </c>
      <c r="G650" s="39">
        <v>44452.77143089717</v>
      </c>
      <c r="H650" s="39">
        <v>69211.759967027858</v>
      </c>
      <c r="I650" s="39">
        <v>34107.399977873509</v>
      </c>
      <c r="J650" s="39">
        <v>0</v>
      </c>
      <c r="K650" s="38"/>
      <c r="L650" s="38"/>
    </row>
    <row r="651" spans="1:12" s="10" customFormat="1" x14ac:dyDescent="0.3">
      <c r="A651" s="3">
        <f t="shared" si="25"/>
        <v>2038</v>
      </c>
      <c r="B651" s="39">
        <v>324000</v>
      </c>
      <c r="C651" s="39">
        <v>137124.62173865765</v>
      </c>
      <c r="D651" s="39">
        <v>2558583.0749002807</v>
      </c>
      <c r="E651" s="39">
        <v>35546.679509216083</v>
      </c>
      <c r="F651" s="39">
        <v>53392.795297865989</v>
      </c>
      <c r="G651" s="39">
        <v>29882.849533880806</v>
      </c>
      <c r="H651" s="39">
        <v>46764.945004656794</v>
      </c>
      <c r="I651" s="39">
        <v>21288.108915722667</v>
      </c>
      <c r="J651" s="39">
        <v>0</v>
      </c>
      <c r="K651" s="38"/>
      <c r="L651" s="38"/>
    </row>
    <row r="652" spans="1:12" s="10" customFormat="1" x14ac:dyDescent="0.3">
      <c r="A652" s="3">
        <f t="shared" si="25"/>
        <v>2039</v>
      </c>
      <c r="B652" s="39">
        <v>162000.00000000003</v>
      </c>
      <c r="C652" s="39">
        <v>69145.986909895175</v>
      </c>
      <c r="D652" s="39">
        <v>2591049.6585890856</v>
      </c>
      <c r="E652" s="39">
        <v>17789.33564492091</v>
      </c>
      <c r="F652" s="39">
        <v>26621.27993207</v>
      </c>
      <c r="G652" s="39">
        <v>14745.177565123957</v>
      </c>
      <c r="H652" s="39">
        <v>23255.273333568464</v>
      </c>
      <c r="I652" s="39">
        <v>10442.946614421518</v>
      </c>
      <c r="J652" s="39">
        <v>0</v>
      </c>
      <c r="K652" s="38"/>
      <c r="L652" s="38"/>
    </row>
    <row r="653" spans="1:12" s="10" customFormat="1" x14ac:dyDescent="0.3">
      <c r="A653" s="3">
        <f t="shared" si="25"/>
        <v>2040</v>
      </c>
      <c r="B653" s="39">
        <v>0</v>
      </c>
      <c r="C653" s="39">
        <v>0</v>
      </c>
      <c r="D653" s="39">
        <v>2411226.3258117959</v>
      </c>
      <c r="E653" s="39">
        <v>0</v>
      </c>
      <c r="F653" s="39">
        <v>0</v>
      </c>
      <c r="G653" s="39">
        <v>0</v>
      </c>
      <c r="H653" s="39">
        <v>0</v>
      </c>
      <c r="I653" s="39">
        <v>0</v>
      </c>
      <c r="J653" s="39">
        <v>0</v>
      </c>
      <c r="K653" s="38"/>
      <c r="L653" s="38"/>
    </row>
    <row r="654" spans="1:12" s="10" customFormat="1" x14ac:dyDescent="0.3">
      <c r="A654" s="3">
        <f t="shared" si="25"/>
        <v>2041</v>
      </c>
      <c r="B654" s="39">
        <v>0</v>
      </c>
      <c r="C654" s="39">
        <v>0</v>
      </c>
      <c r="D654" s="39">
        <v>2374333.7423345963</v>
      </c>
      <c r="E654" s="39">
        <v>0</v>
      </c>
      <c r="F654" s="39">
        <v>0</v>
      </c>
      <c r="G654" s="39">
        <v>0</v>
      </c>
      <c r="H654" s="39">
        <v>0</v>
      </c>
      <c r="I654" s="39">
        <v>0</v>
      </c>
      <c r="J654" s="39">
        <v>0</v>
      </c>
      <c r="K654" s="38"/>
      <c r="L654" s="38"/>
    </row>
    <row r="655" spans="1:12" s="10" customFormat="1" x14ac:dyDescent="0.3">
      <c r="A655" s="3">
        <f t="shared" si="25"/>
        <v>2042</v>
      </c>
      <c r="B655" s="39">
        <v>0</v>
      </c>
      <c r="C655" s="39">
        <v>0</v>
      </c>
      <c r="D655" s="39">
        <v>2185187.0054567959</v>
      </c>
      <c r="E655" s="39">
        <v>0</v>
      </c>
      <c r="F655" s="39">
        <v>0</v>
      </c>
      <c r="G655" s="39">
        <v>0</v>
      </c>
      <c r="H655" s="39">
        <v>0</v>
      </c>
      <c r="I655" s="39">
        <v>0</v>
      </c>
      <c r="J655" s="39">
        <v>0</v>
      </c>
      <c r="K655" s="38"/>
      <c r="L655" s="38"/>
    </row>
    <row r="656" spans="1:12" s="10" customFormat="1" x14ac:dyDescent="0.3">
      <c r="A656" s="3">
        <f t="shared" si="25"/>
        <v>2043</v>
      </c>
      <c r="B656" s="39">
        <v>0</v>
      </c>
      <c r="C656" s="39">
        <v>0</v>
      </c>
      <c r="D656" s="39">
        <v>2222696.3092174032</v>
      </c>
      <c r="E656" s="39">
        <v>0</v>
      </c>
      <c r="F656" s="39">
        <v>0</v>
      </c>
      <c r="G656" s="39">
        <v>0</v>
      </c>
      <c r="H656" s="39">
        <v>0</v>
      </c>
      <c r="I656" s="39">
        <v>0</v>
      </c>
      <c r="J656" s="39">
        <v>0</v>
      </c>
      <c r="K656" s="38"/>
      <c r="L656" s="38"/>
    </row>
    <row r="657" spans="1:12" x14ac:dyDescent="0.3">
      <c r="B657" s="52"/>
      <c r="E657" s="26"/>
      <c r="F657" s="26"/>
      <c r="G657" s="26"/>
      <c r="H657" s="26"/>
      <c r="I657" s="26"/>
      <c r="J657" s="26"/>
      <c r="K657" s="26"/>
      <c r="L657" s="26"/>
    </row>
    <row r="658" spans="1:12" x14ac:dyDescent="0.3">
      <c r="A658" s="3">
        <f>A633+1</f>
        <v>26</v>
      </c>
      <c r="B658" s="9" t="str">
        <f ca="1">OFFSET(Portfolios!$B$7,A658,0)</f>
        <v>Portfolio26</v>
      </c>
      <c r="C658" s="9" t="s">
        <v>121</v>
      </c>
      <c r="E658" s="106" t="s">
        <v>180</v>
      </c>
      <c r="F658" s="106"/>
      <c r="G658" s="106"/>
      <c r="H658" s="106"/>
      <c r="I658" s="106"/>
      <c r="J658" s="106"/>
      <c r="K658" s="26"/>
      <c r="L658" s="26"/>
    </row>
    <row r="659" spans="1:12" x14ac:dyDescent="0.3">
      <c r="C659" s="28" t="s">
        <v>181</v>
      </c>
      <c r="D659" s="28" t="s">
        <v>182</v>
      </c>
      <c r="E659" s="26" t="s">
        <v>183</v>
      </c>
      <c r="F659" s="26" t="s">
        <v>184</v>
      </c>
      <c r="G659" s="26" t="s">
        <v>185</v>
      </c>
      <c r="H659" s="26" t="s">
        <v>186</v>
      </c>
      <c r="I659" s="26" t="s">
        <v>187</v>
      </c>
      <c r="J659" s="26" t="s">
        <v>188</v>
      </c>
      <c r="K659" s="26"/>
      <c r="L659" s="26"/>
    </row>
    <row r="660" spans="1:12" s="11" customFormat="1" x14ac:dyDescent="0.3">
      <c r="A660" s="3" t="s">
        <v>160</v>
      </c>
      <c r="B660" s="3" t="s">
        <v>189</v>
      </c>
      <c r="C660" s="3" t="s">
        <v>190</v>
      </c>
      <c r="D660" s="3" t="s">
        <v>191</v>
      </c>
      <c r="E660" s="42" t="s">
        <v>192</v>
      </c>
      <c r="F660" s="42" t="s">
        <v>193</v>
      </c>
      <c r="G660" s="42" t="s">
        <v>194</v>
      </c>
      <c r="H660" s="42" t="s">
        <v>195</v>
      </c>
      <c r="I660" s="42" t="s">
        <v>196</v>
      </c>
      <c r="J660" s="42" t="s">
        <v>197</v>
      </c>
      <c r="K660" s="42"/>
      <c r="L660" s="42"/>
    </row>
    <row r="661" spans="1:12" s="10" customFormat="1" x14ac:dyDescent="0.3">
      <c r="A661" s="3">
        <v>2023</v>
      </c>
      <c r="B661" s="39">
        <v>5887116.996684636</v>
      </c>
      <c r="C661" s="39">
        <v>2146155.2802338544</v>
      </c>
      <c r="D661" s="39">
        <v>2070453.6851031072</v>
      </c>
      <c r="E661" s="39">
        <v>249106.68405843258</v>
      </c>
      <c r="F661" s="39">
        <v>920247.72438260436</v>
      </c>
      <c r="G661" s="39">
        <v>506695.58228760585</v>
      </c>
      <c r="H661" s="39">
        <v>642262.73492045945</v>
      </c>
      <c r="I661" s="39">
        <v>130219.07016810354</v>
      </c>
      <c r="J661" s="39">
        <v>1292429.9206335763</v>
      </c>
      <c r="K661" s="38"/>
      <c r="L661" s="38"/>
    </row>
    <row r="662" spans="1:12" s="10" customFormat="1" x14ac:dyDescent="0.3">
      <c r="A662" s="3">
        <f>A661+1</f>
        <v>2024</v>
      </c>
      <c r="B662" s="39">
        <v>5308315.9774718601</v>
      </c>
      <c r="C662" s="39">
        <v>1653955.3806953044</v>
      </c>
      <c r="D662" s="39">
        <v>1861913.1836158037</v>
      </c>
      <c r="E662" s="39">
        <v>297253.47186568787</v>
      </c>
      <c r="F662" s="39">
        <v>877638.7874133446</v>
      </c>
      <c r="G662" s="39">
        <v>483590.50933788635</v>
      </c>
      <c r="H662" s="39">
        <v>637855.23739236873</v>
      </c>
      <c r="I662" s="39">
        <v>174437.56063955917</v>
      </c>
      <c r="J662" s="39">
        <v>1183585.0301277081</v>
      </c>
      <c r="K662" s="38"/>
      <c r="L662" s="38"/>
    </row>
    <row r="663" spans="1:12" s="10" customFormat="1" x14ac:dyDescent="0.3">
      <c r="A663" s="3">
        <f t="shared" ref="A663:A680" si="26">A662+1</f>
        <v>2025</v>
      </c>
      <c r="B663" s="39">
        <v>5049606.9465753846</v>
      </c>
      <c r="C663" s="39">
        <v>1611309.0686127339</v>
      </c>
      <c r="D663" s="39">
        <v>1857267.8659651023</v>
      </c>
      <c r="E663" s="39">
        <v>289640.34513295093</v>
      </c>
      <c r="F663" s="39">
        <v>825331.01825362071</v>
      </c>
      <c r="G663" s="39">
        <v>451818.70430268534</v>
      </c>
      <c r="H663" s="39">
        <v>558932.74509098358</v>
      </c>
      <c r="I663" s="39">
        <v>173231.08243647753</v>
      </c>
      <c r="J663" s="39">
        <v>1139343.9827459326</v>
      </c>
      <c r="K663" s="38"/>
      <c r="L663" s="38"/>
    </row>
    <row r="664" spans="1:12" s="10" customFormat="1" x14ac:dyDescent="0.3">
      <c r="A664" s="3">
        <f t="shared" si="26"/>
        <v>2026</v>
      </c>
      <c r="B664" s="39">
        <v>4363685.5572603075</v>
      </c>
      <c r="C664" s="39">
        <v>1357560.4630263641</v>
      </c>
      <c r="D664" s="39">
        <v>2381498.8688292205</v>
      </c>
      <c r="E664" s="39">
        <v>252077.27329044425</v>
      </c>
      <c r="F664" s="39">
        <v>703336.25578215835</v>
      </c>
      <c r="G664" s="39">
        <v>380505.56858233031</v>
      </c>
      <c r="H664" s="39">
        <v>507272.27164179273</v>
      </c>
      <c r="I664" s="39">
        <v>151981.90972496808</v>
      </c>
      <c r="J664" s="39">
        <v>1010951.8152122499</v>
      </c>
      <c r="K664" s="38"/>
      <c r="L664" s="38"/>
    </row>
    <row r="665" spans="1:12" s="10" customFormat="1" x14ac:dyDescent="0.3">
      <c r="A665" s="3">
        <f t="shared" si="26"/>
        <v>2027</v>
      </c>
      <c r="B665" s="39">
        <v>3677764.1679452304</v>
      </c>
      <c r="C665" s="39">
        <v>1088518.0817812281</v>
      </c>
      <c r="D665" s="39">
        <v>3027879.2425370403</v>
      </c>
      <c r="E665" s="39">
        <v>274795.77265177219</v>
      </c>
      <c r="F665" s="39">
        <v>568161.92185763014</v>
      </c>
      <c r="G665" s="39">
        <v>310247.73694417096</v>
      </c>
      <c r="H665" s="39">
        <v>471988.01379800821</v>
      </c>
      <c r="I665" s="39">
        <v>163412.10089303792</v>
      </c>
      <c r="J665" s="39">
        <v>800640.54001938261</v>
      </c>
      <c r="K665" s="38"/>
      <c r="L665" s="38"/>
    </row>
    <row r="666" spans="1:12" s="10" customFormat="1" x14ac:dyDescent="0.3">
      <c r="A666" s="3">
        <f t="shared" si="26"/>
        <v>2028</v>
      </c>
      <c r="B666" s="39">
        <v>2991842.7786301537</v>
      </c>
      <c r="C666" s="39">
        <v>838317.54834751168</v>
      </c>
      <c r="D666" s="39">
        <v>3723138.4805938271</v>
      </c>
      <c r="E666" s="39">
        <v>310986.62041476305</v>
      </c>
      <c r="F666" s="39">
        <v>441990.83974640176</v>
      </c>
      <c r="G666" s="39">
        <v>242422.54414229444</v>
      </c>
      <c r="H666" s="39">
        <v>389303.7802773955</v>
      </c>
      <c r="I666" s="39">
        <v>189934.56324876484</v>
      </c>
      <c r="J666" s="39">
        <v>578886.88245302229</v>
      </c>
      <c r="K666" s="38"/>
      <c r="L666" s="38"/>
    </row>
    <row r="667" spans="1:12" s="10" customFormat="1" x14ac:dyDescent="0.3">
      <c r="A667" s="3">
        <f t="shared" si="26"/>
        <v>2029</v>
      </c>
      <c r="B667" s="39">
        <v>2305921.3893150762</v>
      </c>
      <c r="C667" s="39">
        <v>648018.15705078375</v>
      </c>
      <c r="D667" s="39">
        <v>4123480.0225884477</v>
      </c>
      <c r="E667" s="39">
        <v>246446.28611752056</v>
      </c>
      <c r="F667" s="39">
        <v>342397.62854941777</v>
      </c>
      <c r="G667" s="39">
        <v>188151.81669220951</v>
      </c>
      <c r="H667" s="39">
        <v>298483.60797202366</v>
      </c>
      <c r="I667" s="39">
        <v>145679.98888692516</v>
      </c>
      <c r="J667" s="39">
        <v>436743.90404619597</v>
      </c>
      <c r="K667" s="38"/>
      <c r="L667" s="38"/>
    </row>
    <row r="668" spans="1:12" s="10" customFormat="1" x14ac:dyDescent="0.3">
      <c r="A668" s="3">
        <f t="shared" si="26"/>
        <v>2030</v>
      </c>
      <c r="B668" s="39">
        <v>1620000</v>
      </c>
      <c r="C668" s="39">
        <v>567418.65033957944</v>
      </c>
      <c r="D668" s="39">
        <v>2804681.0784889199</v>
      </c>
      <c r="E668" s="39">
        <v>206767.5841199939</v>
      </c>
      <c r="F668" s="39">
        <v>297613.52972945065</v>
      </c>
      <c r="G668" s="39">
        <v>165256.22625006776</v>
      </c>
      <c r="H668" s="39">
        <v>259629.79252667134</v>
      </c>
      <c r="I668" s="39">
        <v>123314.21703423686</v>
      </c>
      <c r="J668" s="39">
        <v>0</v>
      </c>
      <c r="K668" s="38"/>
      <c r="L668" s="38"/>
    </row>
    <row r="669" spans="1:12" s="10" customFormat="1" x14ac:dyDescent="0.3">
      <c r="A669" s="3">
        <f t="shared" si="26"/>
        <v>2031</v>
      </c>
      <c r="B669" s="39">
        <v>1458000</v>
      </c>
      <c r="C669" s="39">
        <v>516012.63153178297</v>
      </c>
      <c r="D669" s="39">
        <v>2840232.3855590662</v>
      </c>
      <c r="E669" s="39">
        <v>180396.21491279273</v>
      </c>
      <c r="F669" s="39">
        <v>266759.00167639786</v>
      </c>
      <c r="G669" s="39">
        <v>148235.36930278115</v>
      </c>
      <c r="H669" s="39">
        <v>235413.30733464006</v>
      </c>
      <c r="I669" s="39">
        <v>111183.47524160532</v>
      </c>
      <c r="J669" s="39">
        <v>0</v>
      </c>
      <c r="K669" s="38"/>
      <c r="L669" s="38"/>
    </row>
    <row r="670" spans="1:12" s="10" customFormat="1" x14ac:dyDescent="0.3">
      <c r="A670" s="3">
        <f t="shared" si="26"/>
        <v>2032</v>
      </c>
      <c r="B670" s="39">
        <v>1296000</v>
      </c>
      <c r="C670" s="39">
        <v>478245.51669765118</v>
      </c>
      <c r="D670" s="39">
        <v>2724005.731520649</v>
      </c>
      <c r="E670" s="39">
        <v>160075.27202056936</v>
      </c>
      <c r="F670" s="39">
        <v>230299.68718744846</v>
      </c>
      <c r="G670" s="39">
        <v>128332.461986483</v>
      </c>
      <c r="H670" s="39">
        <v>203351.26530937676</v>
      </c>
      <c r="I670" s="39">
        <v>95695.796798471143</v>
      </c>
      <c r="J670" s="39">
        <v>0</v>
      </c>
      <c r="K670" s="38"/>
      <c r="L670" s="38"/>
    </row>
    <row r="671" spans="1:12" s="10" customFormat="1" x14ac:dyDescent="0.3">
      <c r="A671" s="3">
        <f t="shared" si="26"/>
        <v>2033</v>
      </c>
      <c r="B671" s="39">
        <v>1134000.0000000002</v>
      </c>
      <c r="C671" s="39">
        <v>421935.40115132707</v>
      </c>
      <c r="D671" s="39">
        <v>2767323.7088623573</v>
      </c>
      <c r="E671" s="39">
        <v>140393.95562140798</v>
      </c>
      <c r="F671" s="39">
        <v>203726.92557985071</v>
      </c>
      <c r="G671" s="39">
        <v>110188.0433158556</v>
      </c>
      <c r="H671" s="39">
        <v>173857.19202214302</v>
      </c>
      <c r="I671" s="39">
        <v>83898.482309415835</v>
      </c>
      <c r="J671" s="39">
        <v>0</v>
      </c>
      <c r="K671" s="38"/>
      <c r="L671" s="38"/>
    </row>
    <row r="672" spans="1:12" s="10" customFormat="1" x14ac:dyDescent="0.3">
      <c r="A672" s="3">
        <f t="shared" si="26"/>
        <v>2034</v>
      </c>
      <c r="B672" s="39">
        <v>972000.00000000012</v>
      </c>
      <c r="C672" s="39">
        <v>375088.78893086669</v>
      </c>
      <c r="D672" s="39">
        <v>2677291.9536596257</v>
      </c>
      <c r="E672" s="39">
        <v>116452.92457494925</v>
      </c>
      <c r="F672" s="39">
        <v>168443.65885434361</v>
      </c>
      <c r="G672" s="39">
        <v>94036.742220277665</v>
      </c>
      <c r="H672" s="39">
        <v>146747.81259754303</v>
      </c>
      <c r="I672" s="39">
        <v>71230.072822019923</v>
      </c>
      <c r="J672" s="39">
        <v>0</v>
      </c>
      <c r="K672" s="38"/>
      <c r="L672" s="38"/>
    </row>
    <row r="673" spans="1:12" s="10" customFormat="1" x14ac:dyDescent="0.3">
      <c r="A673" s="3">
        <f t="shared" si="26"/>
        <v>2035</v>
      </c>
      <c r="B673" s="39">
        <v>810000.00000000012</v>
      </c>
      <c r="C673" s="39">
        <v>311825.57573590148</v>
      </c>
      <c r="D673" s="39">
        <v>2767644.3395462749</v>
      </c>
      <c r="E673" s="39">
        <v>98653.312503634341</v>
      </c>
      <c r="F673" s="39">
        <v>141544.60543400029</v>
      </c>
      <c r="G673" s="39">
        <v>77959.71704541576</v>
      </c>
      <c r="H673" s="39">
        <v>121677.56446723282</v>
      </c>
      <c r="I673" s="39">
        <v>58339.224813815432</v>
      </c>
      <c r="J673" s="39">
        <v>0</v>
      </c>
      <c r="K673" s="38"/>
      <c r="L673" s="38"/>
    </row>
    <row r="674" spans="1:12" s="10" customFormat="1" x14ac:dyDescent="0.3">
      <c r="A674" s="3">
        <f t="shared" si="26"/>
        <v>2036</v>
      </c>
      <c r="B674" s="39">
        <v>648000</v>
      </c>
      <c r="C674" s="39">
        <v>259475.9871433097</v>
      </c>
      <c r="D674" s="39">
        <v>2662347.7654309664</v>
      </c>
      <c r="E674" s="39">
        <v>73785.397897001938</v>
      </c>
      <c r="F674" s="39">
        <v>113188.60427827231</v>
      </c>
      <c r="G674" s="39">
        <v>62001.87935453713</v>
      </c>
      <c r="H674" s="39">
        <v>95616.375610708012</v>
      </c>
      <c r="I674" s="39">
        <v>43931.755716170868</v>
      </c>
      <c r="J674" s="39">
        <v>0</v>
      </c>
      <c r="K674" s="38"/>
      <c r="L674" s="38"/>
    </row>
    <row r="675" spans="1:12" s="10" customFormat="1" x14ac:dyDescent="0.3">
      <c r="A675" s="3">
        <f t="shared" si="26"/>
        <v>2037</v>
      </c>
      <c r="B675" s="39">
        <v>485999.99999999988</v>
      </c>
      <c r="C675" s="39">
        <v>197927.0961628035</v>
      </c>
      <c r="D675" s="39">
        <v>2660036.9110448454</v>
      </c>
      <c r="E675" s="39">
        <v>59191.180846519979</v>
      </c>
      <c r="F675" s="39">
        <v>81109.791614877904</v>
      </c>
      <c r="G675" s="39">
        <v>44452.77143089717</v>
      </c>
      <c r="H675" s="39">
        <v>69211.759967027858</v>
      </c>
      <c r="I675" s="39">
        <v>34107.399977873509</v>
      </c>
      <c r="J675" s="39">
        <v>0</v>
      </c>
      <c r="K675" s="38"/>
      <c r="L675" s="38"/>
    </row>
    <row r="676" spans="1:12" s="10" customFormat="1" x14ac:dyDescent="0.3">
      <c r="A676" s="3">
        <f t="shared" si="26"/>
        <v>2038</v>
      </c>
      <c r="B676" s="39">
        <v>324000</v>
      </c>
      <c r="C676" s="39">
        <v>137124.62173865765</v>
      </c>
      <c r="D676" s="39">
        <v>2558583.0749002807</v>
      </c>
      <c r="E676" s="39">
        <v>35546.679509216083</v>
      </c>
      <c r="F676" s="39">
        <v>53392.795297865989</v>
      </c>
      <c r="G676" s="39">
        <v>29882.849533880806</v>
      </c>
      <c r="H676" s="39">
        <v>46764.945004656794</v>
      </c>
      <c r="I676" s="39">
        <v>21288.108915722667</v>
      </c>
      <c r="J676" s="39">
        <v>0</v>
      </c>
      <c r="K676" s="38"/>
      <c r="L676" s="38"/>
    </row>
    <row r="677" spans="1:12" s="10" customFormat="1" x14ac:dyDescent="0.3">
      <c r="A677" s="3">
        <f t="shared" si="26"/>
        <v>2039</v>
      </c>
      <c r="B677" s="39">
        <v>162000.00000000003</v>
      </c>
      <c r="C677" s="39">
        <v>69145.986909895175</v>
      </c>
      <c r="D677" s="39">
        <v>2591049.6585890856</v>
      </c>
      <c r="E677" s="39">
        <v>17789.33564492091</v>
      </c>
      <c r="F677" s="39">
        <v>26621.27993207</v>
      </c>
      <c r="G677" s="39">
        <v>14745.177565123957</v>
      </c>
      <c r="H677" s="39">
        <v>23255.273333568464</v>
      </c>
      <c r="I677" s="39">
        <v>10442.946614421518</v>
      </c>
      <c r="J677" s="39">
        <v>0</v>
      </c>
      <c r="K677" s="38"/>
      <c r="L677" s="38"/>
    </row>
    <row r="678" spans="1:12" s="10" customFormat="1" x14ac:dyDescent="0.3">
      <c r="A678" s="3">
        <f t="shared" si="26"/>
        <v>2040</v>
      </c>
      <c r="B678" s="39">
        <v>0</v>
      </c>
      <c r="C678" s="39">
        <v>0</v>
      </c>
      <c r="D678" s="39">
        <v>2411226.3258117959</v>
      </c>
      <c r="E678" s="39">
        <v>0</v>
      </c>
      <c r="F678" s="39">
        <v>0</v>
      </c>
      <c r="G678" s="39">
        <v>0</v>
      </c>
      <c r="H678" s="39">
        <v>0</v>
      </c>
      <c r="I678" s="39">
        <v>0</v>
      </c>
      <c r="J678" s="39">
        <v>0</v>
      </c>
      <c r="K678" s="38"/>
      <c r="L678" s="38"/>
    </row>
    <row r="679" spans="1:12" s="10" customFormat="1" x14ac:dyDescent="0.3">
      <c r="A679" s="3">
        <f t="shared" si="26"/>
        <v>2041</v>
      </c>
      <c r="B679" s="39">
        <v>0</v>
      </c>
      <c r="C679" s="39">
        <v>0</v>
      </c>
      <c r="D679" s="39">
        <v>2374333.7423345963</v>
      </c>
      <c r="E679" s="39">
        <v>0</v>
      </c>
      <c r="F679" s="39">
        <v>0</v>
      </c>
      <c r="G679" s="39">
        <v>0</v>
      </c>
      <c r="H679" s="39">
        <v>0</v>
      </c>
      <c r="I679" s="39">
        <v>0</v>
      </c>
      <c r="J679" s="39">
        <v>0</v>
      </c>
      <c r="K679" s="38"/>
      <c r="L679" s="38"/>
    </row>
    <row r="680" spans="1:12" s="10" customFormat="1" x14ac:dyDescent="0.3">
      <c r="A680" s="3">
        <f t="shared" si="26"/>
        <v>2042</v>
      </c>
      <c r="B680" s="39">
        <v>0</v>
      </c>
      <c r="C680" s="39">
        <v>0</v>
      </c>
      <c r="D680" s="39">
        <v>2185187.0054567959</v>
      </c>
      <c r="E680" s="39">
        <v>0</v>
      </c>
      <c r="F680" s="39">
        <v>0</v>
      </c>
      <c r="G680" s="39">
        <v>0</v>
      </c>
      <c r="H680" s="39">
        <v>0</v>
      </c>
      <c r="I680" s="39">
        <v>0</v>
      </c>
      <c r="J680" s="39">
        <v>0</v>
      </c>
      <c r="K680" s="38"/>
      <c r="L680" s="38"/>
    </row>
    <row r="681" spans="1:12" s="10" customFormat="1" x14ac:dyDescent="0.3">
      <c r="A681" s="3">
        <v>2043</v>
      </c>
      <c r="B681" s="39">
        <v>0</v>
      </c>
      <c r="C681" s="39">
        <v>0</v>
      </c>
      <c r="D681" s="39">
        <v>2222696.3092174032</v>
      </c>
      <c r="E681" s="39">
        <v>0</v>
      </c>
      <c r="F681" s="39">
        <v>0</v>
      </c>
      <c r="G681" s="39">
        <v>0</v>
      </c>
      <c r="H681" s="39">
        <v>0</v>
      </c>
      <c r="I681" s="39">
        <v>0</v>
      </c>
      <c r="J681" s="39">
        <v>0</v>
      </c>
      <c r="K681" s="38"/>
      <c r="L681" s="38"/>
    </row>
    <row r="682" spans="1:12" x14ac:dyDescent="0.3">
      <c r="B682" s="52"/>
      <c r="C682" s="52"/>
      <c r="D682" s="52"/>
      <c r="E682" s="26"/>
      <c r="F682" s="26"/>
      <c r="G682" s="26"/>
      <c r="H682" s="26"/>
      <c r="I682" s="26"/>
      <c r="J682" s="26"/>
      <c r="K682" s="26"/>
      <c r="L682" s="26"/>
    </row>
    <row r="683" spans="1:12" x14ac:dyDescent="0.3">
      <c r="A683" s="3">
        <f>A658+1</f>
        <v>27</v>
      </c>
      <c r="B683" s="9" t="str">
        <f ca="1">OFFSET(Portfolios!$B$7,A683,0)</f>
        <v>Portfolio27</v>
      </c>
      <c r="C683" s="9"/>
      <c r="E683" s="106" t="s">
        <v>180</v>
      </c>
      <c r="F683" s="106"/>
      <c r="G683" s="106"/>
      <c r="H683" s="106"/>
      <c r="I683" s="106"/>
      <c r="J683" s="106"/>
      <c r="K683" s="26"/>
      <c r="L683" s="26"/>
    </row>
    <row r="684" spans="1:12" x14ac:dyDescent="0.3">
      <c r="C684" s="28" t="s">
        <v>181</v>
      </c>
      <c r="D684" s="28" t="s">
        <v>182</v>
      </c>
      <c r="E684" s="26" t="s">
        <v>183</v>
      </c>
      <c r="F684" s="26" t="s">
        <v>184</v>
      </c>
      <c r="G684" s="26" t="s">
        <v>185</v>
      </c>
      <c r="H684" s="26" t="s">
        <v>186</v>
      </c>
      <c r="I684" s="26" t="s">
        <v>187</v>
      </c>
      <c r="J684" s="26" t="s">
        <v>188</v>
      </c>
      <c r="K684" s="26"/>
      <c r="L684" s="26"/>
    </row>
    <row r="685" spans="1:12" s="11" customFormat="1" x14ac:dyDescent="0.3">
      <c r="A685" s="3" t="s">
        <v>160</v>
      </c>
      <c r="B685" s="3" t="s">
        <v>189</v>
      </c>
      <c r="C685" s="3" t="s">
        <v>190</v>
      </c>
      <c r="D685" s="3" t="s">
        <v>191</v>
      </c>
      <c r="E685" s="42" t="s">
        <v>192</v>
      </c>
      <c r="F685" s="42" t="s">
        <v>193</v>
      </c>
      <c r="G685" s="42" t="s">
        <v>194</v>
      </c>
      <c r="H685" s="42" t="s">
        <v>195</v>
      </c>
      <c r="I685" s="42" t="s">
        <v>196</v>
      </c>
      <c r="J685" s="42" t="s">
        <v>197</v>
      </c>
      <c r="K685" s="42"/>
      <c r="L685" s="42"/>
    </row>
    <row r="686" spans="1:12" s="10" customFormat="1" x14ac:dyDescent="0.3">
      <c r="A686" s="3">
        <v>2023</v>
      </c>
      <c r="B686" s="39">
        <v>5887116.996684636</v>
      </c>
      <c r="C686" s="39">
        <v>2146155.2802338544</v>
      </c>
      <c r="D686" s="39">
        <v>2070453.6851031072</v>
      </c>
      <c r="E686" s="39">
        <v>249106.68405843258</v>
      </c>
      <c r="F686" s="39">
        <v>920247.72438260436</v>
      </c>
      <c r="G686" s="39">
        <v>506695.58228760585</v>
      </c>
      <c r="H686" s="39">
        <v>642262.73492045945</v>
      </c>
      <c r="I686" s="39">
        <v>130219.07016810354</v>
      </c>
      <c r="J686" s="39">
        <v>1292429.9206335763</v>
      </c>
      <c r="K686" s="38"/>
      <c r="L686" s="38"/>
    </row>
    <row r="687" spans="1:12" s="10" customFormat="1" x14ac:dyDescent="0.3">
      <c r="A687" s="3">
        <f>A686+1</f>
        <v>2024</v>
      </c>
      <c r="B687" s="39">
        <v>5308315.9774718601</v>
      </c>
      <c r="C687" s="39">
        <v>1653955.3806953044</v>
      </c>
      <c r="D687" s="39">
        <v>1861913.1836158037</v>
      </c>
      <c r="E687" s="39">
        <v>297253.47186568787</v>
      </c>
      <c r="F687" s="39">
        <v>877638.7874133446</v>
      </c>
      <c r="G687" s="39">
        <v>483590.50933788635</v>
      </c>
      <c r="H687" s="39">
        <v>637855.23739236873</v>
      </c>
      <c r="I687" s="39">
        <v>174437.56063955917</v>
      </c>
      <c r="J687" s="39">
        <v>1183585.0301277081</v>
      </c>
      <c r="K687" s="38"/>
      <c r="L687" s="38"/>
    </row>
    <row r="688" spans="1:12" s="10" customFormat="1" x14ac:dyDescent="0.3">
      <c r="A688" s="3">
        <f t="shared" ref="A688:A706" si="27">A687+1</f>
        <v>2025</v>
      </c>
      <c r="B688" s="39">
        <v>5049606.9465753846</v>
      </c>
      <c r="C688" s="39">
        <v>1611309.0686127339</v>
      </c>
      <c r="D688" s="39">
        <v>1857267.8659651023</v>
      </c>
      <c r="E688" s="39">
        <v>289640.34513295093</v>
      </c>
      <c r="F688" s="39">
        <v>825331.01825362071</v>
      </c>
      <c r="G688" s="39">
        <v>451818.70430268534</v>
      </c>
      <c r="H688" s="39">
        <v>558932.74509098358</v>
      </c>
      <c r="I688" s="39">
        <v>173231.08243647753</v>
      </c>
      <c r="J688" s="39">
        <v>1139343.9827459326</v>
      </c>
      <c r="K688" s="38"/>
      <c r="L688" s="38"/>
    </row>
    <row r="689" spans="1:12" s="10" customFormat="1" x14ac:dyDescent="0.3">
      <c r="A689" s="3">
        <f t="shared" si="27"/>
        <v>2026</v>
      </c>
      <c r="B689" s="39">
        <v>4363685.5572603075</v>
      </c>
      <c r="C689" s="39">
        <v>1357560.4630263641</v>
      </c>
      <c r="D689" s="39">
        <v>2381498.8688292205</v>
      </c>
      <c r="E689" s="39">
        <v>252077.27329044425</v>
      </c>
      <c r="F689" s="39">
        <v>703336.25578215835</v>
      </c>
      <c r="G689" s="39">
        <v>380505.56858233031</v>
      </c>
      <c r="H689" s="39">
        <v>507272.27164179273</v>
      </c>
      <c r="I689" s="39">
        <v>151981.90972496808</v>
      </c>
      <c r="J689" s="39">
        <v>1010951.8152122499</v>
      </c>
      <c r="K689" s="38"/>
      <c r="L689" s="38"/>
    </row>
    <row r="690" spans="1:12" s="10" customFormat="1" x14ac:dyDescent="0.3">
      <c r="A690" s="3">
        <f t="shared" si="27"/>
        <v>2027</v>
      </c>
      <c r="B690" s="39">
        <v>3677764.1679452304</v>
      </c>
      <c r="C690" s="39">
        <v>1088518.0817812281</v>
      </c>
      <c r="D690" s="39">
        <v>3027879.2425370403</v>
      </c>
      <c r="E690" s="39">
        <v>274795.77265177219</v>
      </c>
      <c r="F690" s="39">
        <v>568161.92185763014</v>
      </c>
      <c r="G690" s="39">
        <v>310247.73694417096</v>
      </c>
      <c r="H690" s="39">
        <v>471988.01379800821</v>
      </c>
      <c r="I690" s="39">
        <v>163412.10089303792</v>
      </c>
      <c r="J690" s="39">
        <v>800640.54001938261</v>
      </c>
      <c r="K690" s="38"/>
      <c r="L690" s="38"/>
    </row>
    <row r="691" spans="1:12" s="10" customFormat="1" x14ac:dyDescent="0.3">
      <c r="A691" s="3">
        <f t="shared" si="27"/>
        <v>2028</v>
      </c>
      <c r="B691" s="39">
        <v>2991842.7786301537</v>
      </c>
      <c r="C691" s="39">
        <v>838317.54834751168</v>
      </c>
      <c r="D691" s="39">
        <v>3723138.4805938271</v>
      </c>
      <c r="E691" s="39">
        <v>310986.62041476305</v>
      </c>
      <c r="F691" s="39">
        <v>441990.83974640176</v>
      </c>
      <c r="G691" s="39">
        <v>242422.54414229444</v>
      </c>
      <c r="H691" s="39">
        <v>389303.7802773955</v>
      </c>
      <c r="I691" s="39">
        <v>189934.56324876484</v>
      </c>
      <c r="J691" s="39">
        <v>578886.88245302229</v>
      </c>
      <c r="K691" s="38"/>
      <c r="L691" s="38"/>
    </row>
    <row r="692" spans="1:12" s="10" customFormat="1" x14ac:dyDescent="0.3">
      <c r="A692" s="3">
        <f t="shared" si="27"/>
        <v>2029</v>
      </c>
      <c r="B692" s="39">
        <v>2305921.3893150762</v>
      </c>
      <c r="C692" s="39">
        <v>648018.15705078375</v>
      </c>
      <c r="D692" s="39">
        <v>4123480.0225884477</v>
      </c>
      <c r="E692" s="39">
        <v>246446.28611752056</v>
      </c>
      <c r="F692" s="39">
        <v>342397.62854941777</v>
      </c>
      <c r="G692" s="39">
        <v>188151.81669220951</v>
      </c>
      <c r="H692" s="39">
        <v>298483.60797202366</v>
      </c>
      <c r="I692" s="39">
        <v>145679.98888692516</v>
      </c>
      <c r="J692" s="39">
        <v>436743.90404619597</v>
      </c>
      <c r="K692" s="38"/>
      <c r="L692" s="38"/>
    </row>
    <row r="693" spans="1:12" s="10" customFormat="1" x14ac:dyDescent="0.3">
      <c r="A693" s="3">
        <f t="shared" si="27"/>
        <v>2030</v>
      </c>
      <c r="B693" s="39">
        <v>1620000</v>
      </c>
      <c r="C693" s="39">
        <v>567418.65033957944</v>
      </c>
      <c r="D693" s="39">
        <v>2804681.0784889199</v>
      </c>
      <c r="E693" s="39">
        <v>206767.5841199939</v>
      </c>
      <c r="F693" s="39">
        <v>297613.52972945065</v>
      </c>
      <c r="G693" s="39">
        <v>165256.22625006776</v>
      </c>
      <c r="H693" s="39">
        <v>259629.79252667134</v>
      </c>
      <c r="I693" s="39">
        <v>123314.21703423686</v>
      </c>
      <c r="J693" s="39">
        <v>0</v>
      </c>
      <c r="K693" s="38"/>
      <c r="L693" s="38"/>
    </row>
    <row r="694" spans="1:12" s="10" customFormat="1" x14ac:dyDescent="0.3">
      <c r="A694" s="3">
        <f t="shared" si="27"/>
        <v>2031</v>
      </c>
      <c r="B694" s="39">
        <v>1458000</v>
      </c>
      <c r="C694" s="39">
        <v>516012.63153178297</v>
      </c>
      <c r="D694" s="39">
        <v>2840232.3855590662</v>
      </c>
      <c r="E694" s="39">
        <v>180396.21491279273</v>
      </c>
      <c r="F694" s="39">
        <v>266759.00167639786</v>
      </c>
      <c r="G694" s="39">
        <v>148235.36930278115</v>
      </c>
      <c r="H694" s="39">
        <v>235413.30733464006</v>
      </c>
      <c r="I694" s="39">
        <v>111183.47524160532</v>
      </c>
      <c r="J694" s="39">
        <v>0</v>
      </c>
      <c r="K694" s="38"/>
      <c r="L694" s="38"/>
    </row>
    <row r="695" spans="1:12" s="10" customFormat="1" x14ac:dyDescent="0.3">
      <c r="A695" s="3">
        <f t="shared" si="27"/>
        <v>2032</v>
      </c>
      <c r="B695" s="39">
        <v>1296000</v>
      </c>
      <c r="C695" s="39">
        <v>478245.51669765118</v>
      </c>
      <c r="D695" s="39">
        <v>2724005.731520649</v>
      </c>
      <c r="E695" s="39">
        <v>160075.27202056936</v>
      </c>
      <c r="F695" s="39">
        <v>230299.68718744846</v>
      </c>
      <c r="G695" s="39">
        <v>128332.461986483</v>
      </c>
      <c r="H695" s="39">
        <v>203351.26530937676</v>
      </c>
      <c r="I695" s="39">
        <v>95695.796798471143</v>
      </c>
      <c r="J695" s="39">
        <v>0</v>
      </c>
      <c r="K695" s="38"/>
      <c r="L695" s="38"/>
    </row>
    <row r="696" spans="1:12" s="10" customFormat="1" x14ac:dyDescent="0.3">
      <c r="A696" s="3">
        <f t="shared" si="27"/>
        <v>2033</v>
      </c>
      <c r="B696" s="39">
        <v>1134000.0000000002</v>
      </c>
      <c r="C696" s="39">
        <v>421935.40115132707</v>
      </c>
      <c r="D696" s="39">
        <v>2767323.7088623573</v>
      </c>
      <c r="E696" s="39">
        <v>140393.95562140798</v>
      </c>
      <c r="F696" s="39">
        <v>203726.92557985071</v>
      </c>
      <c r="G696" s="39">
        <v>110188.0433158556</v>
      </c>
      <c r="H696" s="39">
        <v>173857.19202214302</v>
      </c>
      <c r="I696" s="39">
        <v>83898.482309415835</v>
      </c>
      <c r="J696" s="39">
        <v>0</v>
      </c>
      <c r="K696" s="38"/>
      <c r="L696" s="38"/>
    </row>
    <row r="697" spans="1:12" s="10" customFormat="1" x14ac:dyDescent="0.3">
      <c r="A697" s="3">
        <f t="shared" si="27"/>
        <v>2034</v>
      </c>
      <c r="B697" s="39">
        <v>972000.00000000012</v>
      </c>
      <c r="C697" s="39">
        <v>375088.78893086669</v>
      </c>
      <c r="D697" s="39">
        <v>2677291.9536596257</v>
      </c>
      <c r="E697" s="39">
        <v>116452.92457494925</v>
      </c>
      <c r="F697" s="39">
        <v>168443.65885434361</v>
      </c>
      <c r="G697" s="39">
        <v>94036.742220277665</v>
      </c>
      <c r="H697" s="39">
        <v>146747.81259754303</v>
      </c>
      <c r="I697" s="39">
        <v>71230.072822019923</v>
      </c>
      <c r="J697" s="39">
        <v>0</v>
      </c>
      <c r="K697" s="38"/>
      <c r="L697" s="38"/>
    </row>
    <row r="698" spans="1:12" s="10" customFormat="1" x14ac:dyDescent="0.3">
      <c r="A698" s="3">
        <f t="shared" si="27"/>
        <v>2035</v>
      </c>
      <c r="B698" s="39">
        <v>810000.00000000012</v>
      </c>
      <c r="C698" s="39">
        <v>311825.57573590148</v>
      </c>
      <c r="D698" s="39">
        <v>2767644.3395462749</v>
      </c>
      <c r="E698" s="39">
        <v>98653.312503634341</v>
      </c>
      <c r="F698" s="39">
        <v>141544.60543400029</v>
      </c>
      <c r="G698" s="39">
        <v>77959.71704541576</v>
      </c>
      <c r="H698" s="39">
        <v>121677.56446723282</v>
      </c>
      <c r="I698" s="39">
        <v>58339.224813815432</v>
      </c>
      <c r="J698" s="39">
        <v>0</v>
      </c>
      <c r="K698" s="38"/>
      <c r="L698" s="38"/>
    </row>
    <row r="699" spans="1:12" s="10" customFormat="1" x14ac:dyDescent="0.3">
      <c r="A699" s="3">
        <f t="shared" si="27"/>
        <v>2036</v>
      </c>
      <c r="B699" s="39">
        <v>648000</v>
      </c>
      <c r="C699" s="39">
        <v>259475.9871433097</v>
      </c>
      <c r="D699" s="39">
        <v>2662347.7654309664</v>
      </c>
      <c r="E699" s="39">
        <v>73785.397897001938</v>
      </c>
      <c r="F699" s="39">
        <v>113188.60427827231</v>
      </c>
      <c r="G699" s="39">
        <v>62001.87935453713</v>
      </c>
      <c r="H699" s="39">
        <v>95616.375610708012</v>
      </c>
      <c r="I699" s="39">
        <v>43931.755716170868</v>
      </c>
      <c r="J699" s="39">
        <v>0</v>
      </c>
      <c r="K699" s="38"/>
      <c r="L699" s="38"/>
    </row>
    <row r="700" spans="1:12" s="10" customFormat="1" x14ac:dyDescent="0.3">
      <c r="A700" s="3">
        <f t="shared" si="27"/>
        <v>2037</v>
      </c>
      <c r="B700" s="39">
        <v>485999.99999999988</v>
      </c>
      <c r="C700" s="39">
        <v>197927.0961628035</v>
      </c>
      <c r="D700" s="39">
        <v>2660036.9110448454</v>
      </c>
      <c r="E700" s="39">
        <v>59191.180846519979</v>
      </c>
      <c r="F700" s="39">
        <v>81109.791614877904</v>
      </c>
      <c r="G700" s="39">
        <v>44452.77143089717</v>
      </c>
      <c r="H700" s="39">
        <v>69211.759967027858</v>
      </c>
      <c r="I700" s="39">
        <v>34107.399977873509</v>
      </c>
      <c r="J700" s="39">
        <v>0</v>
      </c>
      <c r="K700" s="38"/>
      <c r="L700" s="38"/>
    </row>
    <row r="701" spans="1:12" s="10" customFormat="1" x14ac:dyDescent="0.3">
      <c r="A701" s="3">
        <f t="shared" si="27"/>
        <v>2038</v>
      </c>
      <c r="B701" s="39">
        <v>324000</v>
      </c>
      <c r="C701" s="39">
        <v>137124.62173865765</v>
      </c>
      <c r="D701" s="39">
        <v>2558583.0749002807</v>
      </c>
      <c r="E701" s="39">
        <v>35546.679509216083</v>
      </c>
      <c r="F701" s="39">
        <v>53392.795297865989</v>
      </c>
      <c r="G701" s="39">
        <v>29882.849533880806</v>
      </c>
      <c r="H701" s="39">
        <v>46764.945004656794</v>
      </c>
      <c r="I701" s="39">
        <v>21288.108915722667</v>
      </c>
      <c r="J701" s="39">
        <v>0</v>
      </c>
      <c r="K701" s="38"/>
      <c r="L701" s="38"/>
    </row>
    <row r="702" spans="1:12" s="10" customFormat="1" x14ac:dyDescent="0.3">
      <c r="A702" s="3">
        <f t="shared" si="27"/>
        <v>2039</v>
      </c>
      <c r="B702" s="39">
        <v>162000.00000000003</v>
      </c>
      <c r="C702" s="39">
        <v>69145.986909895175</v>
      </c>
      <c r="D702" s="39">
        <v>2591049.6585890856</v>
      </c>
      <c r="E702" s="39">
        <v>17789.33564492091</v>
      </c>
      <c r="F702" s="39">
        <v>26621.27993207</v>
      </c>
      <c r="G702" s="39">
        <v>14745.177565123957</v>
      </c>
      <c r="H702" s="39">
        <v>23255.273333568464</v>
      </c>
      <c r="I702" s="39">
        <v>10442.946614421518</v>
      </c>
      <c r="J702" s="39">
        <v>0</v>
      </c>
      <c r="K702" s="38"/>
      <c r="L702" s="38"/>
    </row>
    <row r="703" spans="1:12" s="10" customFormat="1" x14ac:dyDescent="0.3">
      <c r="A703" s="3">
        <f t="shared" si="27"/>
        <v>2040</v>
      </c>
      <c r="B703" s="39">
        <v>0</v>
      </c>
      <c r="C703" s="39">
        <v>0</v>
      </c>
      <c r="D703" s="39">
        <v>2411226.3258117959</v>
      </c>
      <c r="E703" s="39">
        <v>0</v>
      </c>
      <c r="F703" s="39">
        <v>0</v>
      </c>
      <c r="G703" s="39">
        <v>0</v>
      </c>
      <c r="H703" s="39">
        <v>0</v>
      </c>
      <c r="I703" s="39">
        <v>0</v>
      </c>
      <c r="J703" s="39">
        <v>0</v>
      </c>
      <c r="K703" s="38"/>
      <c r="L703" s="38"/>
    </row>
    <row r="704" spans="1:12" s="10" customFormat="1" x14ac:dyDescent="0.3">
      <c r="A704" s="3">
        <f t="shared" si="27"/>
        <v>2041</v>
      </c>
      <c r="B704" s="39">
        <v>0</v>
      </c>
      <c r="C704" s="39">
        <v>0</v>
      </c>
      <c r="D704" s="39">
        <v>2374333.7423345963</v>
      </c>
      <c r="E704" s="39">
        <v>0</v>
      </c>
      <c r="F704" s="39">
        <v>0</v>
      </c>
      <c r="G704" s="39">
        <v>0</v>
      </c>
      <c r="H704" s="39">
        <v>0</v>
      </c>
      <c r="I704" s="39">
        <v>0</v>
      </c>
      <c r="J704" s="39">
        <v>0</v>
      </c>
      <c r="K704" s="38"/>
      <c r="L704" s="38"/>
    </row>
    <row r="705" spans="1:12" s="10" customFormat="1" x14ac:dyDescent="0.3">
      <c r="A705" s="3">
        <f t="shared" si="27"/>
        <v>2042</v>
      </c>
      <c r="B705" s="39">
        <v>0</v>
      </c>
      <c r="C705" s="39">
        <v>0</v>
      </c>
      <c r="D705" s="39">
        <v>2185187.0054567959</v>
      </c>
      <c r="E705" s="39">
        <v>0</v>
      </c>
      <c r="F705" s="39">
        <v>0</v>
      </c>
      <c r="G705" s="39">
        <v>0</v>
      </c>
      <c r="H705" s="39">
        <v>0</v>
      </c>
      <c r="I705" s="39">
        <v>0</v>
      </c>
      <c r="J705" s="39">
        <v>0</v>
      </c>
      <c r="K705" s="38"/>
      <c r="L705" s="38"/>
    </row>
    <row r="706" spans="1:12" s="10" customFormat="1" x14ac:dyDescent="0.3">
      <c r="A706" s="3">
        <f t="shared" si="27"/>
        <v>2043</v>
      </c>
      <c r="B706" s="39">
        <v>0</v>
      </c>
      <c r="C706" s="39">
        <v>0</v>
      </c>
      <c r="D706" s="39">
        <v>2222696.3092174032</v>
      </c>
      <c r="E706" s="39">
        <v>0</v>
      </c>
      <c r="F706" s="39">
        <v>0</v>
      </c>
      <c r="G706" s="39">
        <v>0</v>
      </c>
      <c r="H706" s="39">
        <v>0</v>
      </c>
      <c r="I706" s="39">
        <v>0</v>
      </c>
      <c r="J706" s="39">
        <v>0</v>
      </c>
      <c r="K706" s="38"/>
      <c r="L706" s="38"/>
    </row>
    <row r="707" spans="1:12" x14ac:dyDescent="0.3">
      <c r="B707" s="52"/>
      <c r="E707" s="26"/>
      <c r="F707" s="26"/>
      <c r="G707" s="26"/>
      <c r="H707" s="26"/>
      <c r="I707" s="26"/>
      <c r="J707" s="26"/>
      <c r="K707" s="26"/>
      <c r="L707" s="26"/>
    </row>
    <row r="708" spans="1:12" x14ac:dyDescent="0.3">
      <c r="A708" s="3">
        <f>A683+1</f>
        <v>28</v>
      </c>
      <c r="B708" s="9" t="str">
        <f ca="1">OFFSET(Portfolios!$B$7,A708,0)</f>
        <v>Portfolio28</v>
      </c>
      <c r="C708" s="9"/>
      <c r="E708" s="106" t="s">
        <v>180</v>
      </c>
      <c r="F708" s="106"/>
      <c r="G708" s="106"/>
      <c r="H708" s="106"/>
      <c r="I708" s="106"/>
      <c r="J708" s="106"/>
      <c r="K708" s="26"/>
      <c r="L708" s="26"/>
    </row>
    <row r="709" spans="1:12" x14ac:dyDescent="0.3">
      <c r="C709" s="28" t="s">
        <v>181</v>
      </c>
      <c r="D709" s="28" t="s">
        <v>182</v>
      </c>
      <c r="E709" s="26" t="s">
        <v>183</v>
      </c>
      <c r="F709" s="26" t="s">
        <v>184</v>
      </c>
      <c r="G709" s="26" t="s">
        <v>185</v>
      </c>
      <c r="H709" s="26" t="s">
        <v>186</v>
      </c>
      <c r="I709" s="26" t="s">
        <v>187</v>
      </c>
      <c r="J709" s="26" t="s">
        <v>188</v>
      </c>
      <c r="K709" s="26"/>
      <c r="L709" s="26"/>
    </row>
    <row r="710" spans="1:12" s="11" customFormat="1" x14ac:dyDescent="0.3">
      <c r="A710" s="3" t="s">
        <v>160</v>
      </c>
      <c r="B710" s="3" t="s">
        <v>189</v>
      </c>
      <c r="C710" s="3" t="s">
        <v>190</v>
      </c>
      <c r="D710" s="3" t="s">
        <v>191</v>
      </c>
      <c r="E710" s="42" t="s">
        <v>192</v>
      </c>
      <c r="F710" s="42" t="s">
        <v>193</v>
      </c>
      <c r="G710" s="42" t="s">
        <v>194</v>
      </c>
      <c r="H710" s="42" t="s">
        <v>195</v>
      </c>
      <c r="I710" s="42" t="s">
        <v>196</v>
      </c>
      <c r="J710" s="42" t="s">
        <v>197</v>
      </c>
      <c r="K710" s="42"/>
      <c r="L710" s="42"/>
    </row>
    <row r="711" spans="1:12" s="10" customFormat="1" x14ac:dyDescent="0.3">
      <c r="A711" s="3">
        <v>2023</v>
      </c>
      <c r="B711" s="39">
        <v>5887116.996684636</v>
      </c>
      <c r="C711" s="39">
        <v>2146155.2802338544</v>
      </c>
      <c r="D711" s="39">
        <v>2070453.6851031072</v>
      </c>
      <c r="E711" s="39">
        <v>249106.68405843258</v>
      </c>
      <c r="F711" s="39">
        <v>920247.72438260436</v>
      </c>
      <c r="G711" s="39">
        <v>506695.58228760585</v>
      </c>
      <c r="H711" s="39">
        <v>642262.73492045945</v>
      </c>
      <c r="I711" s="39">
        <v>130219.07016810354</v>
      </c>
      <c r="J711" s="39">
        <v>1292429.9206335763</v>
      </c>
      <c r="K711" s="38"/>
      <c r="L711" s="38"/>
    </row>
    <row r="712" spans="1:12" s="10" customFormat="1" x14ac:dyDescent="0.3">
      <c r="A712" s="3">
        <f>A711+1</f>
        <v>2024</v>
      </c>
      <c r="B712" s="39">
        <v>5308315.9774718601</v>
      </c>
      <c r="C712" s="39">
        <v>1653955.3806953044</v>
      </c>
      <c r="D712" s="39">
        <v>1861913.1836158037</v>
      </c>
      <c r="E712" s="39">
        <v>297253.47186568787</v>
      </c>
      <c r="F712" s="39">
        <v>877638.7874133446</v>
      </c>
      <c r="G712" s="39">
        <v>483590.50933788635</v>
      </c>
      <c r="H712" s="39">
        <v>637855.23739236873</v>
      </c>
      <c r="I712" s="39">
        <v>174437.56063955917</v>
      </c>
      <c r="J712" s="39">
        <v>1183585.0301277081</v>
      </c>
      <c r="K712" s="38"/>
      <c r="L712" s="38"/>
    </row>
    <row r="713" spans="1:12" s="10" customFormat="1" x14ac:dyDescent="0.3">
      <c r="A713" s="3">
        <f t="shared" ref="A713:A731" si="28">A712+1</f>
        <v>2025</v>
      </c>
      <c r="B713" s="39">
        <v>5049606.9465753846</v>
      </c>
      <c r="C713" s="39">
        <v>1611309.0686127339</v>
      </c>
      <c r="D713" s="39">
        <v>1857267.8659651023</v>
      </c>
      <c r="E713" s="39">
        <v>289640.34513295093</v>
      </c>
      <c r="F713" s="39">
        <v>825331.01825362071</v>
      </c>
      <c r="G713" s="39">
        <v>451818.70430268534</v>
      </c>
      <c r="H713" s="39">
        <v>558932.74509098358</v>
      </c>
      <c r="I713" s="39">
        <v>173231.08243647753</v>
      </c>
      <c r="J713" s="39">
        <v>1139343.9827459326</v>
      </c>
      <c r="K713" s="38"/>
      <c r="L713" s="38"/>
    </row>
    <row r="714" spans="1:12" s="10" customFormat="1" x14ac:dyDescent="0.3">
      <c r="A714" s="3">
        <f t="shared" si="28"/>
        <v>2026</v>
      </c>
      <c r="B714" s="39">
        <v>4363685.5572603075</v>
      </c>
      <c r="C714" s="39">
        <v>1357560.4630263641</v>
      </c>
      <c r="D714" s="39">
        <v>2381498.8688292205</v>
      </c>
      <c r="E714" s="39">
        <v>252077.27329044425</v>
      </c>
      <c r="F714" s="39">
        <v>703336.25578215835</v>
      </c>
      <c r="G714" s="39">
        <v>380505.56858233031</v>
      </c>
      <c r="H714" s="39">
        <v>507272.27164179273</v>
      </c>
      <c r="I714" s="39">
        <v>151981.90972496808</v>
      </c>
      <c r="J714" s="39">
        <v>1010951.8152122499</v>
      </c>
      <c r="K714" s="38"/>
      <c r="L714" s="38"/>
    </row>
    <row r="715" spans="1:12" s="10" customFormat="1" x14ac:dyDescent="0.3">
      <c r="A715" s="3">
        <f t="shared" si="28"/>
        <v>2027</v>
      </c>
      <c r="B715" s="39">
        <v>3677764.1679452304</v>
      </c>
      <c r="C715" s="39">
        <v>1088518.0817812281</v>
      </c>
      <c r="D715" s="39">
        <v>3027879.2425370403</v>
      </c>
      <c r="E715" s="39">
        <v>274795.77265177219</v>
      </c>
      <c r="F715" s="39">
        <v>568161.92185763014</v>
      </c>
      <c r="G715" s="39">
        <v>310247.73694417096</v>
      </c>
      <c r="H715" s="39">
        <v>471988.01379800821</v>
      </c>
      <c r="I715" s="39">
        <v>163412.10089303792</v>
      </c>
      <c r="J715" s="39">
        <v>800640.54001938261</v>
      </c>
      <c r="K715" s="38"/>
      <c r="L715" s="38"/>
    </row>
    <row r="716" spans="1:12" s="10" customFormat="1" x14ac:dyDescent="0.3">
      <c r="A716" s="3">
        <f t="shared" si="28"/>
        <v>2028</v>
      </c>
      <c r="B716" s="39">
        <v>2991842.7786301537</v>
      </c>
      <c r="C716" s="39">
        <v>838317.54834751168</v>
      </c>
      <c r="D716" s="39">
        <v>3723138.4805938271</v>
      </c>
      <c r="E716" s="39">
        <v>310986.62041476305</v>
      </c>
      <c r="F716" s="39">
        <v>441990.83974640176</v>
      </c>
      <c r="G716" s="39">
        <v>242422.54414229444</v>
      </c>
      <c r="H716" s="39">
        <v>389303.7802773955</v>
      </c>
      <c r="I716" s="39">
        <v>189934.56324876484</v>
      </c>
      <c r="J716" s="39">
        <v>578886.88245302229</v>
      </c>
      <c r="K716" s="38"/>
      <c r="L716" s="38"/>
    </row>
    <row r="717" spans="1:12" s="10" customFormat="1" x14ac:dyDescent="0.3">
      <c r="A717" s="3">
        <f t="shared" si="28"/>
        <v>2029</v>
      </c>
      <c r="B717" s="39">
        <v>2305921.3893150762</v>
      </c>
      <c r="C717" s="39">
        <v>648018.15705078375</v>
      </c>
      <c r="D717" s="39">
        <v>4123480.0225884477</v>
      </c>
      <c r="E717" s="39">
        <v>246446.28611752056</v>
      </c>
      <c r="F717" s="39">
        <v>342397.62854941777</v>
      </c>
      <c r="G717" s="39">
        <v>188151.81669220951</v>
      </c>
      <c r="H717" s="39">
        <v>298483.60797202366</v>
      </c>
      <c r="I717" s="39">
        <v>145679.98888692516</v>
      </c>
      <c r="J717" s="39">
        <v>436743.90404619597</v>
      </c>
      <c r="K717" s="38"/>
      <c r="L717" s="38"/>
    </row>
    <row r="718" spans="1:12" s="10" customFormat="1" x14ac:dyDescent="0.3">
      <c r="A718" s="3">
        <f t="shared" si="28"/>
        <v>2030</v>
      </c>
      <c r="B718" s="39">
        <v>1620000</v>
      </c>
      <c r="C718" s="39">
        <v>567418.65033957944</v>
      </c>
      <c r="D718" s="39">
        <v>2804681.0784889199</v>
      </c>
      <c r="E718" s="39">
        <v>206767.5841199939</v>
      </c>
      <c r="F718" s="39">
        <v>297613.52972945065</v>
      </c>
      <c r="G718" s="39">
        <v>165256.22625006776</v>
      </c>
      <c r="H718" s="39">
        <v>259629.79252667134</v>
      </c>
      <c r="I718" s="39">
        <v>123314.21703423686</v>
      </c>
      <c r="J718" s="39">
        <v>0</v>
      </c>
      <c r="K718" s="38"/>
      <c r="L718" s="38"/>
    </row>
    <row r="719" spans="1:12" s="10" customFormat="1" x14ac:dyDescent="0.3">
      <c r="A719" s="3">
        <f t="shared" si="28"/>
        <v>2031</v>
      </c>
      <c r="B719" s="39">
        <v>1458000</v>
      </c>
      <c r="C719" s="39">
        <v>516012.63153178297</v>
      </c>
      <c r="D719" s="39">
        <v>2840232.3855590662</v>
      </c>
      <c r="E719" s="39">
        <v>180396.21491279273</v>
      </c>
      <c r="F719" s="39">
        <v>266759.00167639786</v>
      </c>
      <c r="G719" s="39">
        <v>148235.36930278115</v>
      </c>
      <c r="H719" s="39">
        <v>235413.30733464006</v>
      </c>
      <c r="I719" s="39">
        <v>111183.47524160532</v>
      </c>
      <c r="J719" s="39">
        <v>0</v>
      </c>
      <c r="K719" s="38"/>
      <c r="L719" s="38"/>
    </row>
    <row r="720" spans="1:12" s="10" customFormat="1" x14ac:dyDescent="0.3">
      <c r="A720" s="3">
        <f t="shared" si="28"/>
        <v>2032</v>
      </c>
      <c r="B720" s="39">
        <v>1296000</v>
      </c>
      <c r="C720" s="39">
        <v>478245.51669765118</v>
      </c>
      <c r="D720" s="39">
        <v>2724005.731520649</v>
      </c>
      <c r="E720" s="39">
        <v>160075.27202056936</v>
      </c>
      <c r="F720" s="39">
        <v>230299.68718744846</v>
      </c>
      <c r="G720" s="39">
        <v>128332.461986483</v>
      </c>
      <c r="H720" s="39">
        <v>203351.26530937676</v>
      </c>
      <c r="I720" s="39">
        <v>95695.796798471143</v>
      </c>
      <c r="J720" s="39">
        <v>0</v>
      </c>
      <c r="K720" s="38"/>
      <c r="L720" s="38"/>
    </row>
    <row r="721" spans="1:12" s="10" customFormat="1" x14ac:dyDescent="0.3">
      <c r="A721" s="3">
        <f t="shared" si="28"/>
        <v>2033</v>
      </c>
      <c r="B721" s="39">
        <v>1134000.0000000002</v>
      </c>
      <c r="C721" s="39">
        <v>421935.40115132707</v>
      </c>
      <c r="D721" s="39">
        <v>2767323.7088623573</v>
      </c>
      <c r="E721" s="39">
        <v>140393.95562140798</v>
      </c>
      <c r="F721" s="39">
        <v>203726.92557985071</v>
      </c>
      <c r="G721" s="39">
        <v>110188.0433158556</v>
      </c>
      <c r="H721" s="39">
        <v>173857.19202214302</v>
      </c>
      <c r="I721" s="39">
        <v>83898.482309415835</v>
      </c>
      <c r="J721" s="39">
        <v>0</v>
      </c>
      <c r="K721" s="38"/>
      <c r="L721" s="38"/>
    </row>
    <row r="722" spans="1:12" s="10" customFormat="1" x14ac:dyDescent="0.3">
      <c r="A722" s="3">
        <f t="shared" si="28"/>
        <v>2034</v>
      </c>
      <c r="B722" s="39">
        <v>972000.00000000012</v>
      </c>
      <c r="C722" s="39">
        <v>375088.78893086669</v>
      </c>
      <c r="D722" s="39">
        <v>2677291.9536596257</v>
      </c>
      <c r="E722" s="39">
        <v>116452.92457494925</v>
      </c>
      <c r="F722" s="39">
        <v>168443.65885434361</v>
      </c>
      <c r="G722" s="39">
        <v>94036.742220277665</v>
      </c>
      <c r="H722" s="39">
        <v>146747.81259754303</v>
      </c>
      <c r="I722" s="39">
        <v>71230.072822019923</v>
      </c>
      <c r="J722" s="39">
        <v>0</v>
      </c>
      <c r="K722" s="38"/>
      <c r="L722" s="38"/>
    </row>
    <row r="723" spans="1:12" s="10" customFormat="1" x14ac:dyDescent="0.3">
      <c r="A723" s="3">
        <f t="shared" si="28"/>
        <v>2035</v>
      </c>
      <c r="B723" s="39">
        <v>810000.00000000012</v>
      </c>
      <c r="C723" s="39">
        <v>311825.57573590148</v>
      </c>
      <c r="D723" s="39">
        <v>2767644.3395462749</v>
      </c>
      <c r="E723" s="39">
        <v>98653.312503634341</v>
      </c>
      <c r="F723" s="39">
        <v>141544.60543400029</v>
      </c>
      <c r="G723" s="39">
        <v>77959.71704541576</v>
      </c>
      <c r="H723" s="39">
        <v>121677.56446723282</v>
      </c>
      <c r="I723" s="39">
        <v>58339.224813815432</v>
      </c>
      <c r="J723" s="39">
        <v>0</v>
      </c>
      <c r="K723" s="38"/>
      <c r="L723" s="38"/>
    </row>
    <row r="724" spans="1:12" s="10" customFormat="1" x14ac:dyDescent="0.3">
      <c r="A724" s="3">
        <f t="shared" si="28"/>
        <v>2036</v>
      </c>
      <c r="B724" s="39">
        <v>648000</v>
      </c>
      <c r="C724" s="39">
        <v>259475.9871433097</v>
      </c>
      <c r="D724" s="39">
        <v>2662347.7654309664</v>
      </c>
      <c r="E724" s="39">
        <v>73785.397897001938</v>
      </c>
      <c r="F724" s="39">
        <v>113188.60427827231</v>
      </c>
      <c r="G724" s="39">
        <v>62001.87935453713</v>
      </c>
      <c r="H724" s="39">
        <v>95616.375610708012</v>
      </c>
      <c r="I724" s="39">
        <v>43931.755716170868</v>
      </c>
      <c r="J724" s="39">
        <v>0</v>
      </c>
      <c r="K724" s="38"/>
      <c r="L724" s="38"/>
    </row>
    <row r="725" spans="1:12" s="10" customFormat="1" x14ac:dyDescent="0.3">
      <c r="A725" s="3">
        <f t="shared" si="28"/>
        <v>2037</v>
      </c>
      <c r="B725" s="39">
        <v>485999.99999999988</v>
      </c>
      <c r="C725" s="39">
        <v>197927.0961628035</v>
      </c>
      <c r="D725" s="39">
        <v>2660036.9110448454</v>
      </c>
      <c r="E725" s="39">
        <v>59191.180846519979</v>
      </c>
      <c r="F725" s="39">
        <v>81109.791614877904</v>
      </c>
      <c r="G725" s="39">
        <v>44452.77143089717</v>
      </c>
      <c r="H725" s="39">
        <v>69211.759967027858</v>
      </c>
      <c r="I725" s="39">
        <v>34107.399977873509</v>
      </c>
      <c r="J725" s="39">
        <v>0</v>
      </c>
      <c r="K725" s="38"/>
      <c r="L725" s="38"/>
    </row>
    <row r="726" spans="1:12" s="10" customFormat="1" x14ac:dyDescent="0.3">
      <c r="A726" s="3">
        <f t="shared" si="28"/>
        <v>2038</v>
      </c>
      <c r="B726" s="39">
        <v>324000</v>
      </c>
      <c r="C726" s="39">
        <v>137124.62173865765</v>
      </c>
      <c r="D726" s="39">
        <v>2558583.0749002807</v>
      </c>
      <c r="E726" s="39">
        <v>35546.679509216083</v>
      </c>
      <c r="F726" s="39">
        <v>53392.795297865989</v>
      </c>
      <c r="G726" s="39">
        <v>29882.849533880806</v>
      </c>
      <c r="H726" s="39">
        <v>46764.945004656794</v>
      </c>
      <c r="I726" s="39">
        <v>21288.108915722667</v>
      </c>
      <c r="J726" s="39">
        <v>0</v>
      </c>
      <c r="K726" s="38"/>
      <c r="L726" s="38"/>
    </row>
    <row r="727" spans="1:12" s="10" customFormat="1" x14ac:dyDescent="0.3">
      <c r="A727" s="3">
        <f t="shared" si="28"/>
        <v>2039</v>
      </c>
      <c r="B727" s="39">
        <v>162000.00000000003</v>
      </c>
      <c r="C727" s="39">
        <v>69145.986909895175</v>
      </c>
      <c r="D727" s="39">
        <v>2591049.6585890856</v>
      </c>
      <c r="E727" s="39">
        <v>17789.33564492091</v>
      </c>
      <c r="F727" s="39">
        <v>26621.27993207</v>
      </c>
      <c r="G727" s="39">
        <v>14745.177565123957</v>
      </c>
      <c r="H727" s="39">
        <v>23255.273333568464</v>
      </c>
      <c r="I727" s="39">
        <v>10442.946614421518</v>
      </c>
      <c r="J727" s="39">
        <v>0</v>
      </c>
      <c r="K727" s="38"/>
      <c r="L727" s="38"/>
    </row>
    <row r="728" spans="1:12" s="10" customFormat="1" x14ac:dyDescent="0.3">
      <c r="A728" s="3">
        <f t="shared" si="28"/>
        <v>2040</v>
      </c>
      <c r="B728" s="39">
        <v>0</v>
      </c>
      <c r="C728" s="39">
        <v>0</v>
      </c>
      <c r="D728" s="39">
        <v>2411226.3258117959</v>
      </c>
      <c r="E728" s="39">
        <v>0</v>
      </c>
      <c r="F728" s="39">
        <v>0</v>
      </c>
      <c r="G728" s="39">
        <v>0</v>
      </c>
      <c r="H728" s="39">
        <v>0</v>
      </c>
      <c r="I728" s="39">
        <v>0</v>
      </c>
      <c r="J728" s="39">
        <v>0</v>
      </c>
      <c r="K728" s="38"/>
      <c r="L728" s="38"/>
    </row>
    <row r="729" spans="1:12" s="10" customFormat="1" x14ac:dyDescent="0.3">
      <c r="A729" s="3">
        <f t="shared" si="28"/>
        <v>2041</v>
      </c>
      <c r="B729" s="39">
        <v>0</v>
      </c>
      <c r="C729" s="39">
        <v>0</v>
      </c>
      <c r="D729" s="39">
        <v>2374333.7423345963</v>
      </c>
      <c r="E729" s="39">
        <v>0</v>
      </c>
      <c r="F729" s="39">
        <v>0</v>
      </c>
      <c r="G729" s="39">
        <v>0</v>
      </c>
      <c r="H729" s="39">
        <v>0</v>
      </c>
      <c r="I729" s="39">
        <v>0</v>
      </c>
      <c r="J729" s="39">
        <v>0</v>
      </c>
      <c r="K729" s="38"/>
      <c r="L729" s="38"/>
    </row>
    <row r="730" spans="1:12" s="10" customFormat="1" x14ac:dyDescent="0.3">
      <c r="A730" s="3">
        <f t="shared" si="28"/>
        <v>2042</v>
      </c>
      <c r="B730" s="39">
        <v>0</v>
      </c>
      <c r="C730" s="39">
        <v>0</v>
      </c>
      <c r="D730" s="39">
        <v>2185187.0054567959</v>
      </c>
      <c r="E730" s="39">
        <v>0</v>
      </c>
      <c r="F730" s="39">
        <v>0</v>
      </c>
      <c r="G730" s="39">
        <v>0</v>
      </c>
      <c r="H730" s="39">
        <v>0</v>
      </c>
      <c r="I730" s="39">
        <v>0</v>
      </c>
      <c r="J730" s="39">
        <v>0</v>
      </c>
      <c r="K730" s="38"/>
      <c r="L730" s="38"/>
    </row>
    <row r="731" spans="1:12" s="10" customFormat="1" x14ac:dyDescent="0.3">
      <c r="A731" s="3">
        <f t="shared" si="28"/>
        <v>2043</v>
      </c>
      <c r="B731" s="39">
        <v>0</v>
      </c>
      <c r="C731" s="39">
        <v>0</v>
      </c>
      <c r="D731" s="39">
        <v>2222696.3092174032</v>
      </c>
      <c r="E731" s="39">
        <v>0</v>
      </c>
      <c r="F731" s="39">
        <v>0</v>
      </c>
      <c r="G731" s="39">
        <v>0</v>
      </c>
      <c r="H731" s="39">
        <v>0</v>
      </c>
      <c r="I731" s="39">
        <v>0</v>
      </c>
      <c r="J731" s="39">
        <v>0</v>
      </c>
      <c r="K731" s="38"/>
      <c r="L731" s="38"/>
    </row>
    <row r="732" spans="1:12" x14ac:dyDescent="0.3">
      <c r="E732" s="26"/>
      <c r="F732" s="26"/>
      <c r="G732" s="26"/>
      <c r="H732" s="26"/>
      <c r="I732" s="26"/>
      <c r="J732" s="26"/>
      <c r="K732" s="26"/>
      <c r="L732" s="26"/>
    </row>
    <row r="733" spans="1:12" x14ac:dyDescent="0.3">
      <c r="A733" s="3">
        <f>A708+1</f>
        <v>29</v>
      </c>
      <c r="B733" s="9" t="str">
        <f ca="1">OFFSET(Portfolios!$B$7,A733,0)</f>
        <v>Portfolio29</v>
      </c>
      <c r="C733" s="9"/>
      <c r="E733" s="106" t="s">
        <v>180</v>
      </c>
      <c r="F733" s="106"/>
      <c r="G733" s="106"/>
      <c r="H733" s="106"/>
      <c r="I733" s="106"/>
      <c r="J733" s="106"/>
      <c r="K733" s="26"/>
      <c r="L733" s="26"/>
    </row>
    <row r="734" spans="1:12" x14ac:dyDescent="0.3">
      <c r="C734" s="28" t="s">
        <v>181</v>
      </c>
      <c r="D734" s="28" t="s">
        <v>182</v>
      </c>
      <c r="E734" s="26" t="s">
        <v>183</v>
      </c>
      <c r="F734" s="26" t="s">
        <v>184</v>
      </c>
      <c r="G734" s="26" t="s">
        <v>185</v>
      </c>
      <c r="H734" s="26" t="s">
        <v>186</v>
      </c>
      <c r="I734" s="26" t="s">
        <v>187</v>
      </c>
      <c r="J734" s="26" t="s">
        <v>188</v>
      </c>
      <c r="K734" s="26"/>
      <c r="L734" s="26"/>
    </row>
    <row r="735" spans="1:12" s="11" customFormat="1" x14ac:dyDescent="0.3">
      <c r="A735" s="3" t="s">
        <v>160</v>
      </c>
      <c r="B735" s="3" t="s">
        <v>189</v>
      </c>
      <c r="C735" s="3" t="s">
        <v>190</v>
      </c>
      <c r="D735" s="3" t="s">
        <v>191</v>
      </c>
      <c r="E735" s="42" t="s">
        <v>192</v>
      </c>
      <c r="F735" s="42" t="s">
        <v>193</v>
      </c>
      <c r="G735" s="42" t="s">
        <v>194</v>
      </c>
      <c r="H735" s="42" t="s">
        <v>195</v>
      </c>
      <c r="I735" s="42" t="s">
        <v>196</v>
      </c>
      <c r="J735" s="42" t="s">
        <v>197</v>
      </c>
      <c r="K735" s="42"/>
      <c r="L735" s="42"/>
    </row>
    <row r="736" spans="1:12" s="10" customFormat="1" x14ac:dyDescent="0.3">
      <c r="A736" s="3">
        <v>2023</v>
      </c>
      <c r="B736" s="39">
        <v>5887116.996684636</v>
      </c>
      <c r="C736" s="39">
        <v>2146155.2802338544</v>
      </c>
      <c r="D736" s="39">
        <v>2070453.6851031072</v>
      </c>
      <c r="E736" s="39">
        <v>249106.68405843258</v>
      </c>
      <c r="F736" s="39">
        <v>920247.72438260436</v>
      </c>
      <c r="G736" s="39">
        <v>506695.58228760585</v>
      </c>
      <c r="H736" s="39">
        <v>642262.73492045945</v>
      </c>
      <c r="I736" s="39">
        <v>130219.07016810354</v>
      </c>
      <c r="J736" s="39">
        <v>1292429.9206335763</v>
      </c>
      <c r="K736" s="38"/>
      <c r="L736" s="38"/>
    </row>
    <row r="737" spans="1:12" s="10" customFormat="1" x14ac:dyDescent="0.3">
      <c r="A737" s="3">
        <f>A736+1</f>
        <v>2024</v>
      </c>
      <c r="B737" s="39">
        <v>5308315.9774718601</v>
      </c>
      <c r="C737" s="39">
        <v>1653955.3806953044</v>
      </c>
      <c r="D737" s="39">
        <v>1861913.1836158037</v>
      </c>
      <c r="E737" s="39">
        <v>297253.47186568787</v>
      </c>
      <c r="F737" s="39">
        <v>877638.7874133446</v>
      </c>
      <c r="G737" s="39">
        <v>483590.50933788635</v>
      </c>
      <c r="H737" s="39">
        <v>637855.23739236873</v>
      </c>
      <c r="I737" s="39">
        <v>174437.56063955917</v>
      </c>
      <c r="J737" s="39">
        <v>1183585.0301277081</v>
      </c>
      <c r="K737" s="38"/>
      <c r="L737" s="38"/>
    </row>
    <row r="738" spans="1:12" s="10" customFormat="1" x14ac:dyDescent="0.3">
      <c r="A738" s="3">
        <f t="shared" ref="A738:A755" si="29">A737+1</f>
        <v>2025</v>
      </c>
      <c r="B738" s="39">
        <v>5049606.9465753846</v>
      </c>
      <c r="C738" s="39">
        <v>1611309.0686127339</v>
      </c>
      <c r="D738" s="39">
        <v>1857267.8659651023</v>
      </c>
      <c r="E738" s="39">
        <v>289640.34513295093</v>
      </c>
      <c r="F738" s="39">
        <v>825331.01825362071</v>
      </c>
      <c r="G738" s="39">
        <v>451818.70430268534</v>
      </c>
      <c r="H738" s="39">
        <v>558932.74509098358</v>
      </c>
      <c r="I738" s="39">
        <v>173231.08243647753</v>
      </c>
      <c r="J738" s="39">
        <v>1139343.9827459326</v>
      </c>
      <c r="K738" s="38"/>
      <c r="L738" s="38"/>
    </row>
    <row r="739" spans="1:12" s="10" customFormat="1" x14ac:dyDescent="0.3">
      <c r="A739" s="3">
        <f t="shared" si="29"/>
        <v>2026</v>
      </c>
      <c r="B739" s="39">
        <v>4363685.5572603075</v>
      </c>
      <c r="C739" s="39">
        <v>1357560.4630263641</v>
      </c>
      <c r="D739" s="39">
        <v>2381498.8688292205</v>
      </c>
      <c r="E739" s="39">
        <v>252077.27329044425</v>
      </c>
      <c r="F739" s="39">
        <v>703336.25578215835</v>
      </c>
      <c r="G739" s="39">
        <v>380505.56858233031</v>
      </c>
      <c r="H739" s="39">
        <v>507272.27164179273</v>
      </c>
      <c r="I739" s="39">
        <v>151981.90972496808</v>
      </c>
      <c r="J739" s="39">
        <v>1010951.8152122499</v>
      </c>
      <c r="K739" s="38"/>
      <c r="L739" s="38"/>
    </row>
    <row r="740" spans="1:12" s="10" customFormat="1" x14ac:dyDescent="0.3">
      <c r="A740" s="3">
        <f t="shared" si="29"/>
        <v>2027</v>
      </c>
      <c r="B740" s="39">
        <v>3677764.1679452304</v>
      </c>
      <c r="C740" s="39">
        <v>1088518.0817812281</v>
      </c>
      <c r="D740" s="39">
        <v>3027879.2425370403</v>
      </c>
      <c r="E740" s="39">
        <v>274795.77265177219</v>
      </c>
      <c r="F740" s="39">
        <v>568161.92185763014</v>
      </c>
      <c r="G740" s="39">
        <v>310247.73694417096</v>
      </c>
      <c r="H740" s="39">
        <v>471988.01379800821</v>
      </c>
      <c r="I740" s="39">
        <v>163412.10089303792</v>
      </c>
      <c r="J740" s="39">
        <v>800640.54001938261</v>
      </c>
      <c r="K740" s="38"/>
      <c r="L740" s="38"/>
    </row>
    <row r="741" spans="1:12" s="10" customFormat="1" x14ac:dyDescent="0.3">
      <c r="A741" s="3">
        <f t="shared" si="29"/>
        <v>2028</v>
      </c>
      <c r="B741" s="39">
        <v>2991842.7786301537</v>
      </c>
      <c r="C741" s="39">
        <v>838317.54834751168</v>
      </c>
      <c r="D741" s="39">
        <v>3723138.4805938271</v>
      </c>
      <c r="E741" s="39">
        <v>310986.62041476305</v>
      </c>
      <c r="F741" s="39">
        <v>441990.83974640176</v>
      </c>
      <c r="G741" s="39">
        <v>242422.54414229444</v>
      </c>
      <c r="H741" s="39">
        <v>389303.7802773955</v>
      </c>
      <c r="I741" s="39">
        <v>189934.56324876484</v>
      </c>
      <c r="J741" s="39">
        <v>578886.88245302229</v>
      </c>
      <c r="K741" s="38"/>
      <c r="L741" s="38"/>
    </row>
    <row r="742" spans="1:12" s="10" customFormat="1" x14ac:dyDescent="0.3">
      <c r="A742" s="3">
        <f t="shared" si="29"/>
        <v>2029</v>
      </c>
      <c r="B742" s="39">
        <v>2305921.3893150762</v>
      </c>
      <c r="C742" s="39">
        <v>648018.15705078375</v>
      </c>
      <c r="D742" s="39">
        <v>4123480.0225884477</v>
      </c>
      <c r="E742" s="39">
        <v>246446.28611752056</v>
      </c>
      <c r="F742" s="39">
        <v>342397.62854941777</v>
      </c>
      <c r="G742" s="39">
        <v>188151.81669220951</v>
      </c>
      <c r="H742" s="39">
        <v>298483.60797202366</v>
      </c>
      <c r="I742" s="39">
        <v>145679.98888692516</v>
      </c>
      <c r="J742" s="39">
        <v>436743.90404619597</v>
      </c>
      <c r="K742" s="38"/>
      <c r="L742" s="38"/>
    </row>
    <row r="743" spans="1:12" s="10" customFormat="1" x14ac:dyDescent="0.3">
      <c r="A743" s="3">
        <f t="shared" si="29"/>
        <v>2030</v>
      </c>
      <c r="B743" s="39">
        <v>1620000</v>
      </c>
      <c r="C743" s="39">
        <v>567418.65033957944</v>
      </c>
      <c r="D743" s="39">
        <v>2804681.0784889199</v>
      </c>
      <c r="E743" s="39">
        <v>206767.5841199939</v>
      </c>
      <c r="F743" s="39">
        <v>297613.52972945065</v>
      </c>
      <c r="G743" s="39">
        <v>165256.22625006776</v>
      </c>
      <c r="H743" s="39">
        <v>259629.79252667134</v>
      </c>
      <c r="I743" s="39">
        <v>123314.21703423686</v>
      </c>
      <c r="J743" s="39">
        <v>0</v>
      </c>
      <c r="K743" s="38"/>
      <c r="L743" s="38"/>
    </row>
    <row r="744" spans="1:12" s="10" customFormat="1" x14ac:dyDescent="0.3">
      <c r="A744" s="3">
        <f t="shared" si="29"/>
        <v>2031</v>
      </c>
      <c r="B744" s="39">
        <v>1458000</v>
      </c>
      <c r="C744" s="39">
        <v>516012.63153178297</v>
      </c>
      <c r="D744" s="39">
        <v>2840232.3855590662</v>
      </c>
      <c r="E744" s="39">
        <v>180396.21491279273</v>
      </c>
      <c r="F744" s="39">
        <v>266759.00167639786</v>
      </c>
      <c r="G744" s="39">
        <v>148235.36930278115</v>
      </c>
      <c r="H744" s="39">
        <v>235413.30733464006</v>
      </c>
      <c r="I744" s="39">
        <v>111183.47524160532</v>
      </c>
      <c r="J744" s="39">
        <v>0</v>
      </c>
      <c r="K744" s="38"/>
      <c r="L744" s="38"/>
    </row>
    <row r="745" spans="1:12" s="10" customFormat="1" x14ac:dyDescent="0.3">
      <c r="A745" s="3">
        <f t="shared" si="29"/>
        <v>2032</v>
      </c>
      <c r="B745" s="39">
        <v>1296000</v>
      </c>
      <c r="C745" s="39">
        <v>478245.51669765118</v>
      </c>
      <c r="D745" s="39">
        <v>2724005.731520649</v>
      </c>
      <c r="E745" s="39">
        <v>160075.27202056936</v>
      </c>
      <c r="F745" s="39">
        <v>230299.68718744846</v>
      </c>
      <c r="G745" s="39">
        <v>128332.461986483</v>
      </c>
      <c r="H745" s="39">
        <v>203351.26530937676</v>
      </c>
      <c r="I745" s="39">
        <v>95695.796798471143</v>
      </c>
      <c r="J745" s="39">
        <v>0</v>
      </c>
      <c r="K745" s="38"/>
      <c r="L745" s="38"/>
    </row>
    <row r="746" spans="1:12" s="10" customFormat="1" x14ac:dyDescent="0.3">
      <c r="A746" s="3">
        <f t="shared" si="29"/>
        <v>2033</v>
      </c>
      <c r="B746" s="39">
        <v>1134000.0000000002</v>
      </c>
      <c r="C746" s="39">
        <v>421935.40115132707</v>
      </c>
      <c r="D746" s="39">
        <v>2767323.7088623573</v>
      </c>
      <c r="E746" s="39">
        <v>140393.95562140798</v>
      </c>
      <c r="F746" s="39">
        <v>203726.92557985071</v>
      </c>
      <c r="G746" s="39">
        <v>110188.0433158556</v>
      </c>
      <c r="H746" s="39">
        <v>173857.19202214302</v>
      </c>
      <c r="I746" s="39">
        <v>83898.482309415835</v>
      </c>
      <c r="J746" s="39">
        <v>0</v>
      </c>
      <c r="K746" s="38"/>
      <c r="L746" s="38"/>
    </row>
    <row r="747" spans="1:12" s="10" customFormat="1" x14ac:dyDescent="0.3">
      <c r="A747" s="3">
        <f t="shared" si="29"/>
        <v>2034</v>
      </c>
      <c r="B747" s="39">
        <v>972000.00000000012</v>
      </c>
      <c r="C747" s="39">
        <v>375088.78893086669</v>
      </c>
      <c r="D747" s="39">
        <v>2677291.9536596257</v>
      </c>
      <c r="E747" s="39">
        <v>116452.92457494925</v>
      </c>
      <c r="F747" s="39">
        <v>168443.65885434361</v>
      </c>
      <c r="G747" s="39">
        <v>94036.742220277665</v>
      </c>
      <c r="H747" s="39">
        <v>146747.81259754303</v>
      </c>
      <c r="I747" s="39">
        <v>71230.072822019923</v>
      </c>
      <c r="J747" s="39">
        <v>0</v>
      </c>
      <c r="K747" s="38"/>
      <c r="L747" s="38"/>
    </row>
    <row r="748" spans="1:12" s="10" customFormat="1" x14ac:dyDescent="0.3">
      <c r="A748" s="3">
        <f t="shared" si="29"/>
        <v>2035</v>
      </c>
      <c r="B748" s="39">
        <v>810000.00000000012</v>
      </c>
      <c r="C748" s="39">
        <v>311825.57573590148</v>
      </c>
      <c r="D748" s="39">
        <v>2767644.3395462749</v>
      </c>
      <c r="E748" s="39">
        <v>98653.312503634341</v>
      </c>
      <c r="F748" s="39">
        <v>141544.60543400029</v>
      </c>
      <c r="G748" s="39">
        <v>77959.71704541576</v>
      </c>
      <c r="H748" s="39">
        <v>121677.56446723282</v>
      </c>
      <c r="I748" s="39">
        <v>58339.224813815432</v>
      </c>
      <c r="J748" s="39">
        <v>0</v>
      </c>
      <c r="K748" s="38"/>
      <c r="L748" s="38"/>
    </row>
    <row r="749" spans="1:12" s="10" customFormat="1" x14ac:dyDescent="0.3">
      <c r="A749" s="3">
        <f t="shared" si="29"/>
        <v>2036</v>
      </c>
      <c r="B749" s="39">
        <v>648000</v>
      </c>
      <c r="C749" s="39">
        <v>259475.9871433097</v>
      </c>
      <c r="D749" s="39">
        <v>2662347.7654309664</v>
      </c>
      <c r="E749" s="39">
        <v>73785.397897001938</v>
      </c>
      <c r="F749" s="39">
        <v>113188.60427827231</v>
      </c>
      <c r="G749" s="39">
        <v>62001.87935453713</v>
      </c>
      <c r="H749" s="39">
        <v>95616.375610708012</v>
      </c>
      <c r="I749" s="39">
        <v>43931.755716170868</v>
      </c>
      <c r="J749" s="39">
        <v>0</v>
      </c>
      <c r="K749" s="38"/>
      <c r="L749" s="38"/>
    </row>
    <row r="750" spans="1:12" s="10" customFormat="1" x14ac:dyDescent="0.3">
      <c r="A750" s="3">
        <f t="shared" si="29"/>
        <v>2037</v>
      </c>
      <c r="B750" s="39">
        <v>485999.99999999988</v>
      </c>
      <c r="C750" s="39">
        <v>197927.0961628035</v>
      </c>
      <c r="D750" s="39">
        <v>2660036.9110448454</v>
      </c>
      <c r="E750" s="39">
        <v>59191.180846519979</v>
      </c>
      <c r="F750" s="39">
        <v>81109.791614877904</v>
      </c>
      <c r="G750" s="39">
        <v>44452.77143089717</v>
      </c>
      <c r="H750" s="39">
        <v>69211.759967027858</v>
      </c>
      <c r="I750" s="39">
        <v>34107.399977873509</v>
      </c>
      <c r="J750" s="39">
        <v>0</v>
      </c>
      <c r="K750" s="38"/>
      <c r="L750" s="38"/>
    </row>
    <row r="751" spans="1:12" s="10" customFormat="1" x14ac:dyDescent="0.3">
      <c r="A751" s="3">
        <f t="shared" si="29"/>
        <v>2038</v>
      </c>
      <c r="B751" s="39">
        <v>324000</v>
      </c>
      <c r="C751" s="39">
        <v>137124.62173865765</v>
      </c>
      <c r="D751" s="39">
        <v>2558583.0749002807</v>
      </c>
      <c r="E751" s="39">
        <v>35546.679509216083</v>
      </c>
      <c r="F751" s="39">
        <v>53392.795297865989</v>
      </c>
      <c r="G751" s="39">
        <v>29882.849533880806</v>
      </c>
      <c r="H751" s="39">
        <v>46764.945004656794</v>
      </c>
      <c r="I751" s="39">
        <v>21288.108915722667</v>
      </c>
      <c r="J751" s="39">
        <v>0</v>
      </c>
      <c r="K751" s="38"/>
      <c r="L751" s="38"/>
    </row>
    <row r="752" spans="1:12" s="10" customFormat="1" x14ac:dyDescent="0.3">
      <c r="A752" s="3">
        <f t="shared" si="29"/>
        <v>2039</v>
      </c>
      <c r="B752" s="39">
        <v>162000.00000000003</v>
      </c>
      <c r="C752" s="39">
        <v>69145.986909895175</v>
      </c>
      <c r="D752" s="39">
        <v>2591049.6585890856</v>
      </c>
      <c r="E752" s="39">
        <v>17789.33564492091</v>
      </c>
      <c r="F752" s="39">
        <v>26621.27993207</v>
      </c>
      <c r="G752" s="39">
        <v>14745.177565123957</v>
      </c>
      <c r="H752" s="39">
        <v>23255.273333568464</v>
      </c>
      <c r="I752" s="39">
        <v>10442.946614421518</v>
      </c>
      <c r="J752" s="39">
        <v>0</v>
      </c>
      <c r="K752" s="38"/>
      <c r="L752" s="38"/>
    </row>
    <row r="753" spans="1:12" s="10" customFormat="1" x14ac:dyDescent="0.3">
      <c r="A753" s="3">
        <f t="shared" si="29"/>
        <v>2040</v>
      </c>
      <c r="B753" s="39">
        <v>0</v>
      </c>
      <c r="C753" s="39">
        <v>0</v>
      </c>
      <c r="D753" s="39">
        <v>2411226.3258117959</v>
      </c>
      <c r="E753" s="39">
        <v>0</v>
      </c>
      <c r="F753" s="39">
        <v>0</v>
      </c>
      <c r="G753" s="39">
        <v>0</v>
      </c>
      <c r="H753" s="39">
        <v>0</v>
      </c>
      <c r="I753" s="39">
        <v>0</v>
      </c>
      <c r="J753" s="39">
        <v>0</v>
      </c>
      <c r="K753" s="38"/>
      <c r="L753" s="38"/>
    </row>
    <row r="754" spans="1:12" s="10" customFormat="1" x14ac:dyDescent="0.3">
      <c r="A754" s="3">
        <f t="shared" si="29"/>
        <v>2041</v>
      </c>
      <c r="B754" s="39">
        <v>0</v>
      </c>
      <c r="C754" s="39">
        <v>0</v>
      </c>
      <c r="D754" s="39">
        <v>2374333.7423345963</v>
      </c>
      <c r="E754" s="39">
        <v>0</v>
      </c>
      <c r="F754" s="39">
        <v>0</v>
      </c>
      <c r="G754" s="39">
        <v>0</v>
      </c>
      <c r="H754" s="39">
        <v>0</v>
      </c>
      <c r="I754" s="39">
        <v>0</v>
      </c>
      <c r="J754" s="39">
        <v>0</v>
      </c>
      <c r="K754" s="38"/>
      <c r="L754" s="38"/>
    </row>
    <row r="755" spans="1:12" s="10" customFormat="1" x14ac:dyDescent="0.3">
      <c r="A755" s="3">
        <f t="shared" si="29"/>
        <v>2042</v>
      </c>
      <c r="B755" s="39">
        <v>0</v>
      </c>
      <c r="C755" s="39">
        <v>0</v>
      </c>
      <c r="D755" s="39">
        <v>2185187.0054567959</v>
      </c>
      <c r="E755" s="39">
        <v>0</v>
      </c>
      <c r="F755" s="39">
        <v>0</v>
      </c>
      <c r="G755" s="39">
        <v>0</v>
      </c>
      <c r="H755" s="39">
        <v>0</v>
      </c>
      <c r="I755" s="39">
        <v>0</v>
      </c>
      <c r="J755" s="39">
        <v>0</v>
      </c>
      <c r="K755" s="38"/>
      <c r="L755" s="38"/>
    </row>
    <row r="756" spans="1:12" s="10" customFormat="1" x14ac:dyDescent="0.3">
      <c r="A756" s="3">
        <v>2043</v>
      </c>
      <c r="B756" s="39">
        <v>0</v>
      </c>
      <c r="C756" s="39">
        <v>0</v>
      </c>
      <c r="D756" s="39">
        <v>2222696.3092174032</v>
      </c>
      <c r="E756" s="39">
        <v>0</v>
      </c>
      <c r="F756" s="39">
        <v>0</v>
      </c>
      <c r="G756" s="39">
        <v>0</v>
      </c>
      <c r="H756" s="39">
        <v>0</v>
      </c>
      <c r="I756" s="39">
        <v>0</v>
      </c>
      <c r="J756" s="39">
        <v>0</v>
      </c>
      <c r="K756" s="38"/>
      <c r="L756" s="38"/>
    </row>
    <row r="757" spans="1:12" x14ac:dyDescent="0.3">
      <c r="E757" s="26"/>
      <c r="F757" s="26"/>
      <c r="G757" s="26"/>
      <c r="H757" s="26"/>
      <c r="I757" s="26"/>
      <c r="J757" s="26"/>
      <c r="K757" s="26"/>
      <c r="L757" s="26"/>
    </row>
    <row r="758" spans="1:12" x14ac:dyDescent="0.3">
      <c r="A758" s="3">
        <f>A733+1</f>
        <v>30</v>
      </c>
      <c r="B758" s="9" t="str">
        <f ca="1">OFFSET(Portfolios!$B$7,A758,0)</f>
        <v>Portfolio30</v>
      </c>
      <c r="C758" s="9"/>
      <c r="E758" s="106" t="s">
        <v>180</v>
      </c>
      <c r="F758" s="106"/>
      <c r="G758" s="106"/>
      <c r="H758" s="106"/>
      <c r="I758" s="106"/>
      <c r="J758" s="106"/>
      <c r="K758" s="26"/>
      <c r="L758" s="26"/>
    </row>
    <row r="759" spans="1:12" x14ac:dyDescent="0.3">
      <c r="C759" s="28" t="s">
        <v>181</v>
      </c>
      <c r="D759" s="28" t="s">
        <v>182</v>
      </c>
      <c r="E759" s="26" t="s">
        <v>183</v>
      </c>
      <c r="F759" s="26" t="s">
        <v>184</v>
      </c>
      <c r="G759" s="26" t="s">
        <v>185</v>
      </c>
      <c r="H759" s="26" t="s">
        <v>186</v>
      </c>
      <c r="I759" s="26" t="s">
        <v>187</v>
      </c>
      <c r="J759" s="26" t="s">
        <v>188</v>
      </c>
      <c r="K759" s="26"/>
      <c r="L759" s="26"/>
    </row>
    <row r="760" spans="1:12" s="11" customFormat="1" x14ac:dyDescent="0.3">
      <c r="A760" s="3" t="s">
        <v>160</v>
      </c>
      <c r="B760" s="3" t="s">
        <v>189</v>
      </c>
      <c r="C760" s="3" t="s">
        <v>190</v>
      </c>
      <c r="D760" s="3" t="s">
        <v>191</v>
      </c>
      <c r="E760" s="42" t="s">
        <v>192</v>
      </c>
      <c r="F760" s="42" t="s">
        <v>193</v>
      </c>
      <c r="G760" s="42" t="s">
        <v>194</v>
      </c>
      <c r="H760" s="42" t="s">
        <v>195</v>
      </c>
      <c r="I760" s="42" t="s">
        <v>196</v>
      </c>
      <c r="J760" s="42" t="s">
        <v>197</v>
      </c>
      <c r="K760" s="42"/>
      <c r="L760" s="42"/>
    </row>
    <row r="761" spans="1:12" s="10" customFormat="1" x14ac:dyDescent="0.3">
      <c r="A761" s="3">
        <v>2023</v>
      </c>
      <c r="B761" s="39">
        <v>5887116.996684636</v>
      </c>
      <c r="C761" s="39">
        <v>2146155.2802338544</v>
      </c>
      <c r="D761" s="39">
        <v>2070453.6851031072</v>
      </c>
      <c r="E761" s="39">
        <v>249106.68405843258</v>
      </c>
      <c r="F761" s="39">
        <v>920247.72438260436</v>
      </c>
      <c r="G761" s="39">
        <v>506695.58228760585</v>
      </c>
      <c r="H761" s="39">
        <v>642262.73492045945</v>
      </c>
      <c r="I761" s="39">
        <v>130219.07016810354</v>
      </c>
      <c r="J761" s="39">
        <v>1292429.9206335763</v>
      </c>
      <c r="K761" s="38"/>
      <c r="L761" s="38"/>
    </row>
    <row r="762" spans="1:12" s="10" customFormat="1" x14ac:dyDescent="0.3">
      <c r="A762" s="3">
        <f>A761+1</f>
        <v>2024</v>
      </c>
      <c r="B762" s="39">
        <v>5308315.9774718601</v>
      </c>
      <c r="C762" s="39">
        <v>1653955.3806953044</v>
      </c>
      <c r="D762" s="39">
        <v>1861913.1836158037</v>
      </c>
      <c r="E762" s="39">
        <v>297253.47186568787</v>
      </c>
      <c r="F762" s="39">
        <v>877638.7874133446</v>
      </c>
      <c r="G762" s="39">
        <v>483590.50933788635</v>
      </c>
      <c r="H762" s="39">
        <v>637855.23739236873</v>
      </c>
      <c r="I762" s="39">
        <v>174437.56063955917</v>
      </c>
      <c r="J762" s="39">
        <v>1183585.0301277081</v>
      </c>
      <c r="K762" s="38"/>
      <c r="L762" s="38"/>
    </row>
    <row r="763" spans="1:12" s="10" customFormat="1" x14ac:dyDescent="0.3">
      <c r="A763" s="3">
        <f t="shared" ref="A763:A781" si="30">A762+1</f>
        <v>2025</v>
      </c>
      <c r="B763" s="39">
        <v>5049606.9465753846</v>
      </c>
      <c r="C763" s="39">
        <v>1611309.0686127339</v>
      </c>
      <c r="D763" s="39">
        <v>1857267.8659651023</v>
      </c>
      <c r="E763" s="39">
        <v>289640.34513295093</v>
      </c>
      <c r="F763" s="39">
        <v>825331.01825362071</v>
      </c>
      <c r="G763" s="39">
        <v>451818.70430268534</v>
      </c>
      <c r="H763" s="39">
        <v>558932.74509098358</v>
      </c>
      <c r="I763" s="39">
        <v>173231.08243647753</v>
      </c>
      <c r="J763" s="39">
        <v>1139343.9827459326</v>
      </c>
      <c r="K763" s="38"/>
      <c r="L763" s="38"/>
    </row>
    <row r="764" spans="1:12" s="10" customFormat="1" x14ac:dyDescent="0.3">
      <c r="A764" s="3">
        <f t="shared" si="30"/>
        <v>2026</v>
      </c>
      <c r="B764" s="39">
        <v>4363685.5572603075</v>
      </c>
      <c r="C764" s="39">
        <v>1357560.4630263641</v>
      </c>
      <c r="D764" s="39">
        <v>2381498.8688292205</v>
      </c>
      <c r="E764" s="39">
        <v>252077.27329044425</v>
      </c>
      <c r="F764" s="39">
        <v>703336.25578215835</v>
      </c>
      <c r="G764" s="39">
        <v>380505.56858233031</v>
      </c>
      <c r="H764" s="39">
        <v>507272.27164179273</v>
      </c>
      <c r="I764" s="39">
        <v>151981.90972496808</v>
      </c>
      <c r="J764" s="39">
        <v>1010951.8152122499</v>
      </c>
      <c r="K764" s="38"/>
      <c r="L764" s="38"/>
    </row>
    <row r="765" spans="1:12" s="10" customFormat="1" x14ac:dyDescent="0.3">
      <c r="A765" s="3">
        <f t="shared" si="30"/>
        <v>2027</v>
      </c>
      <c r="B765" s="39">
        <v>3677764.1679452304</v>
      </c>
      <c r="C765" s="39">
        <v>1088518.0817812281</v>
      </c>
      <c r="D765" s="39">
        <v>3027879.2425370403</v>
      </c>
      <c r="E765" s="39">
        <v>274795.77265177219</v>
      </c>
      <c r="F765" s="39">
        <v>568161.92185763014</v>
      </c>
      <c r="G765" s="39">
        <v>310247.73694417096</v>
      </c>
      <c r="H765" s="39">
        <v>471988.01379800821</v>
      </c>
      <c r="I765" s="39">
        <v>163412.10089303792</v>
      </c>
      <c r="J765" s="39">
        <v>800640.54001938261</v>
      </c>
      <c r="K765" s="38"/>
      <c r="L765" s="38"/>
    </row>
    <row r="766" spans="1:12" s="10" customFormat="1" x14ac:dyDescent="0.3">
      <c r="A766" s="3">
        <f t="shared" si="30"/>
        <v>2028</v>
      </c>
      <c r="B766" s="39">
        <v>2991842.7786301537</v>
      </c>
      <c r="C766" s="39">
        <v>838317.54834751168</v>
      </c>
      <c r="D766" s="39">
        <v>3723138.4805938271</v>
      </c>
      <c r="E766" s="39">
        <v>310986.62041476305</v>
      </c>
      <c r="F766" s="39">
        <v>441990.83974640176</v>
      </c>
      <c r="G766" s="39">
        <v>242422.54414229444</v>
      </c>
      <c r="H766" s="39">
        <v>389303.7802773955</v>
      </c>
      <c r="I766" s="39">
        <v>189934.56324876484</v>
      </c>
      <c r="J766" s="39">
        <v>578886.88245302229</v>
      </c>
      <c r="K766" s="38"/>
      <c r="L766" s="38"/>
    </row>
    <row r="767" spans="1:12" s="10" customFormat="1" x14ac:dyDescent="0.3">
      <c r="A767" s="3">
        <f t="shared" si="30"/>
        <v>2029</v>
      </c>
      <c r="B767" s="39">
        <v>2305921.3893150762</v>
      </c>
      <c r="C767" s="39">
        <v>648018.15705078375</v>
      </c>
      <c r="D767" s="39">
        <v>4123480.0225884477</v>
      </c>
      <c r="E767" s="39">
        <v>246446.28611752056</v>
      </c>
      <c r="F767" s="39">
        <v>342397.62854941777</v>
      </c>
      <c r="G767" s="39">
        <v>188151.81669220951</v>
      </c>
      <c r="H767" s="39">
        <v>298483.60797202366</v>
      </c>
      <c r="I767" s="39">
        <v>145679.98888692516</v>
      </c>
      <c r="J767" s="39">
        <v>436743.90404619597</v>
      </c>
      <c r="K767" s="38"/>
      <c r="L767" s="38"/>
    </row>
    <row r="768" spans="1:12" s="10" customFormat="1" x14ac:dyDescent="0.3">
      <c r="A768" s="3">
        <f t="shared" si="30"/>
        <v>2030</v>
      </c>
      <c r="B768" s="39">
        <v>1620000</v>
      </c>
      <c r="C768" s="39">
        <v>567418.65033957944</v>
      </c>
      <c r="D768" s="39">
        <v>2804681.0784889199</v>
      </c>
      <c r="E768" s="39">
        <v>206767.5841199939</v>
      </c>
      <c r="F768" s="39">
        <v>297613.52972945065</v>
      </c>
      <c r="G768" s="39">
        <v>165256.22625006776</v>
      </c>
      <c r="H768" s="39">
        <v>259629.79252667134</v>
      </c>
      <c r="I768" s="39">
        <v>123314.21703423686</v>
      </c>
      <c r="J768" s="39">
        <v>0</v>
      </c>
      <c r="K768" s="38"/>
      <c r="L768" s="38"/>
    </row>
    <row r="769" spans="1:12" s="10" customFormat="1" x14ac:dyDescent="0.3">
      <c r="A769" s="3">
        <f t="shared" si="30"/>
        <v>2031</v>
      </c>
      <c r="B769" s="39">
        <v>1458000</v>
      </c>
      <c r="C769" s="39">
        <v>516012.63153178297</v>
      </c>
      <c r="D769" s="39">
        <v>2840232.3855590662</v>
      </c>
      <c r="E769" s="39">
        <v>180396.21491279273</v>
      </c>
      <c r="F769" s="39">
        <v>266759.00167639786</v>
      </c>
      <c r="G769" s="39">
        <v>148235.36930278115</v>
      </c>
      <c r="H769" s="39">
        <v>235413.30733464006</v>
      </c>
      <c r="I769" s="39">
        <v>111183.47524160532</v>
      </c>
      <c r="J769" s="39">
        <v>0</v>
      </c>
      <c r="K769" s="38"/>
      <c r="L769" s="38"/>
    </row>
    <row r="770" spans="1:12" s="10" customFormat="1" x14ac:dyDescent="0.3">
      <c r="A770" s="3">
        <f t="shared" si="30"/>
        <v>2032</v>
      </c>
      <c r="B770" s="39">
        <v>1296000</v>
      </c>
      <c r="C770" s="39">
        <v>478245.51669765118</v>
      </c>
      <c r="D770" s="39">
        <v>2724005.731520649</v>
      </c>
      <c r="E770" s="39">
        <v>160075.27202056936</v>
      </c>
      <c r="F770" s="39">
        <v>230299.68718744846</v>
      </c>
      <c r="G770" s="39">
        <v>128332.461986483</v>
      </c>
      <c r="H770" s="39">
        <v>203351.26530937676</v>
      </c>
      <c r="I770" s="39">
        <v>95695.796798471143</v>
      </c>
      <c r="J770" s="39">
        <v>0</v>
      </c>
      <c r="K770" s="38"/>
      <c r="L770" s="38"/>
    </row>
    <row r="771" spans="1:12" s="10" customFormat="1" x14ac:dyDescent="0.3">
      <c r="A771" s="3">
        <f t="shared" si="30"/>
        <v>2033</v>
      </c>
      <c r="B771" s="39">
        <v>1134000.0000000002</v>
      </c>
      <c r="C771" s="39">
        <v>421935.40115132707</v>
      </c>
      <c r="D771" s="39">
        <v>2767323.7088623573</v>
      </c>
      <c r="E771" s="39">
        <v>140393.95562140798</v>
      </c>
      <c r="F771" s="39">
        <v>203726.92557985071</v>
      </c>
      <c r="G771" s="39">
        <v>110188.0433158556</v>
      </c>
      <c r="H771" s="39">
        <v>173857.19202214302</v>
      </c>
      <c r="I771" s="39">
        <v>83898.482309415835</v>
      </c>
      <c r="J771" s="39">
        <v>0</v>
      </c>
      <c r="K771" s="38"/>
      <c r="L771" s="38"/>
    </row>
    <row r="772" spans="1:12" s="10" customFormat="1" x14ac:dyDescent="0.3">
      <c r="A772" s="3">
        <f t="shared" si="30"/>
        <v>2034</v>
      </c>
      <c r="B772" s="39">
        <v>972000.00000000012</v>
      </c>
      <c r="C772" s="39">
        <v>375088.78893086669</v>
      </c>
      <c r="D772" s="39">
        <v>2677291.9536596257</v>
      </c>
      <c r="E772" s="39">
        <v>116452.92457494925</v>
      </c>
      <c r="F772" s="39">
        <v>168443.65885434361</v>
      </c>
      <c r="G772" s="39">
        <v>94036.742220277665</v>
      </c>
      <c r="H772" s="39">
        <v>146747.81259754303</v>
      </c>
      <c r="I772" s="39">
        <v>71230.072822019923</v>
      </c>
      <c r="J772" s="39">
        <v>0</v>
      </c>
      <c r="K772" s="38"/>
      <c r="L772" s="38"/>
    </row>
    <row r="773" spans="1:12" s="10" customFormat="1" x14ac:dyDescent="0.3">
      <c r="A773" s="3">
        <f t="shared" si="30"/>
        <v>2035</v>
      </c>
      <c r="B773" s="39">
        <v>810000.00000000012</v>
      </c>
      <c r="C773" s="39">
        <v>311825.57573590148</v>
      </c>
      <c r="D773" s="39">
        <v>2767644.3395462749</v>
      </c>
      <c r="E773" s="39">
        <v>98653.312503634341</v>
      </c>
      <c r="F773" s="39">
        <v>141544.60543400029</v>
      </c>
      <c r="G773" s="39">
        <v>77959.71704541576</v>
      </c>
      <c r="H773" s="39">
        <v>121677.56446723282</v>
      </c>
      <c r="I773" s="39">
        <v>58339.224813815432</v>
      </c>
      <c r="J773" s="39">
        <v>0</v>
      </c>
      <c r="K773" s="38"/>
      <c r="L773" s="38"/>
    </row>
    <row r="774" spans="1:12" s="10" customFormat="1" x14ac:dyDescent="0.3">
      <c r="A774" s="3">
        <f t="shared" si="30"/>
        <v>2036</v>
      </c>
      <c r="B774" s="39">
        <v>648000</v>
      </c>
      <c r="C774" s="39">
        <v>259475.9871433097</v>
      </c>
      <c r="D774" s="39">
        <v>2662347.7654309664</v>
      </c>
      <c r="E774" s="39">
        <v>73785.397897001938</v>
      </c>
      <c r="F774" s="39">
        <v>113188.60427827231</v>
      </c>
      <c r="G774" s="39">
        <v>62001.87935453713</v>
      </c>
      <c r="H774" s="39">
        <v>95616.375610708012</v>
      </c>
      <c r="I774" s="39">
        <v>43931.755716170868</v>
      </c>
      <c r="J774" s="39">
        <v>0</v>
      </c>
      <c r="K774" s="38"/>
      <c r="L774" s="38"/>
    </row>
    <row r="775" spans="1:12" s="10" customFormat="1" x14ac:dyDescent="0.3">
      <c r="A775" s="3">
        <f t="shared" si="30"/>
        <v>2037</v>
      </c>
      <c r="B775" s="39">
        <v>485999.99999999988</v>
      </c>
      <c r="C775" s="39">
        <v>197927.0961628035</v>
      </c>
      <c r="D775" s="39">
        <v>2660036.9110448454</v>
      </c>
      <c r="E775" s="39">
        <v>59191.180846519979</v>
      </c>
      <c r="F775" s="39">
        <v>81109.791614877904</v>
      </c>
      <c r="G775" s="39">
        <v>44452.77143089717</v>
      </c>
      <c r="H775" s="39">
        <v>69211.759967027858</v>
      </c>
      <c r="I775" s="39">
        <v>34107.399977873509</v>
      </c>
      <c r="J775" s="39">
        <v>0</v>
      </c>
      <c r="K775" s="38"/>
      <c r="L775" s="38"/>
    </row>
    <row r="776" spans="1:12" s="10" customFormat="1" x14ac:dyDescent="0.3">
      <c r="A776" s="3">
        <f t="shared" si="30"/>
        <v>2038</v>
      </c>
      <c r="B776" s="39">
        <v>324000</v>
      </c>
      <c r="C776" s="39">
        <v>137124.62173865765</v>
      </c>
      <c r="D776" s="39">
        <v>2558583.0749002807</v>
      </c>
      <c r="E776" s="39">
        <v>35546.679509216083</v>
      </c>
      <c r="F776" s="39">
        <v>53392.795297865989</v>
      </c>
      <c r="G776" s="39">
        <v>29882.849533880806</v>
      </c>
      <c r="H776" s="39">
        <v>46764.945004656794</v>
      </c>
      <c r="I776" s="39">
        <v>21288.108915722667</v>
      </c>
      <c r="J776" s="39">
        <v>0</v>
      </c>
      <c r="K776" s="38"/>
      <c r="L776" s="38"/>
    </row>
    <row r="777" spans="1:12" s="10" customFormat="1" x14ac:dyDescent="0.3">
      <c r="A777" s="3">
        <f t="shared" si="30"/>
        <v>2039</v>
      </c>
      <c r="B777" s="39">
        <v>162000.00000000003</v>
      </c>
      <c r="C777" s="39">
        <v>69145.986909895175</v>
      </c>
      <c r="D777" s="39">
        <v>2591049.6585890856</v>
      </c>
      <c r="E777" s="39">
        <v>17789.33564492091</v>
      </c>
      <c r="F777" s="39">
        <v>26621.27993207</v>
      </c>
      <c r="G777" s="39">
        <v>14745.177565123957</v>
      </c>
      <c r="H777" s="39">
        <v>23255.273333568464</v>
      </c>
      <c r="I777" s="39">
        <v>10442.946614421518</v>
      </c>
      <c r="J777" s="39">
        <v>0</v>
      </c>
      <c r="K777" s="38"/>
      <c r="L777" s="38"/>
    </row>
    <row r="778" spans="1:12" s="10" customFormat="1" x14ac:dyDescent="0.3">
      <c r="A778" s="3">
        <f t="shared" si="30"/>
        <v>2040</v>
      </c>
      <c r="B778" s="39">
        <v>0</v>
      </c>
      <c r="C778" s="39">
        <v>0</v>
      </c>
      <c r="D778" s="39">
        <v>2411226.3258117959</v>
      </c>
      <c r="E778" s="39">
        <v>0</v>
      </c>
      <c r="F778" s="39">
        <v>0</v>
      </c>
      <c r="G778" s="39">
        <v>0</v>
      </c>
      <c r="H778" s="39">
        <v>0</v>
      </c>
      <c r="I778" s="39">
        <v>0</v>
      </c>
      <c r="J778" s="39">
        <v>0</v>
      </c>
      <c r="K778" s="38"/>
      <c r="L778" s="38"/>
    </row>
    <row r="779" spans="1:12" s="10" customFormat="1" x14ac:dyDescent="0.3">
      <c r="A779" s="3">
        <f t="shared" si="30"/>
        <v>2041</v>
      </c>
      <c r="B779" s="39">
        <v>0</v>
      </c>
      <c r="C779" s="39">
        <v>0</v>
      </c>
      <c r="D779" s="39">
        <v>2374333.7423345963</v>
      </c>
      <c r="E779" s="39">
        <v>0</v>
      </c>
      <c r="F779" s="39">
        <v>0</v>
      </c>
      <c r="G779" s="39">
        <v>0</v>
      </c>
      <c r="H779" s="39">
        <v>0</v>
      </c>
      <c r="I779" s="39">
        <v>0</v>
      </c>
      <c r="J779" s="39">
        <v>0</v>
      </c>
      <c r="K779" s="38"/>
      <c r="L779" s="38"/>
    </row>
    <row r="780" spans="1:12" s="10" customFormat="1" x14ac:dyDescent="0.3">
      <c r="A780" s="3">
        <f t="shared" si="30"/>
        <v>2042</v>
      </c>
      <c r="B780" s="39">
        <v>0</v>
      </c>
      <c r="C780" s="39">
        <v>0</v>
      </c>
      <c r="D780" s="39">
        <v>2185187.0054567959</v>
      </c>
      <c r="E780" s="39">
        <v>0</v>
      </c>
      <c r="F780" s="39">
        <v>0</v>
      </c>
      <c r="G780" s="39">
        <v>0</v>
      </c>
      <c r="H780" s="39">
        <v>0</v>
      </c>
      <c r="I780" s="39">
        <v>0</v>
      </c>
      <c r="J780" s="39">
        <v>0</v>
      </c>
      <c r="K780" s="38"/>
      <c r="L780" s="38"/>
    </row>
    <row r="781" spans="1:12" s="10" customFormat="1" x14ac:dyDescent="0.3">
      <c r="A781" s="3">
        <f t="shared" si="30"/>
        <v>2043</v>
      </c>
      <c r="B781" s="39">
        <v>0</v>
      </c>
      <c r="C781" s="39">
        <v>0</v>
      </c>
      <c r="D781" s="39">
        <v>2222696.3092174032</v>
      </c>
      <c r="E781" s="39">
        <v>0</v>
      </c>
      <c r="F781" s="39">
        <v>0</v>
      </c>
      <c r="G781" s="39">
        <v>0</v>
      </c>
      <c r="H781" s="39">
        <v>0</v>
      </c>
      <c r="I781" s="39">
        <v>0</v>
      </c>
      <c r="J781" s="39">
        <v>0</v>
      </c>
      <c r="K781" s="38"/>
      <c r="L781" s="38"/>
    </row>
    <row r="782" spans="1:12" x14ac:dyDescent="0.3">
      <c r="E782" s="26"/>
      <c r="F782" s="26"/>
      <c r="G782" s="26"/>
      <c r="H782" s="26"/>
      <c r="I782" s="26"/>
      <c r="J782" s="26"/>
      <c r="K782" s="26"/>
      <c r="L782" s="26"/>
    </row>
    <row r="783" spans="1:12" x14ac:dyDescent="0.3">
      <c r="A783" s="3">
        <f>A758+1</f>
        <v>31</v>
      </c>
      <c r="B783" s="9" t="str">
        <f ca="1">OFFSET(Portfolios!$B$7,A783,0)</f>
        <v>Portfolio31</v>
      </c>
      <c r="C783" s="9"/>
      <c r="E783" s="106" t="s">
        <v>180</v>
      </c>
      <c r="F783" s="106"/>
      <c r="G783" s="106"/>
      <c r="H783" s="106"/>
      <c r="I783" s="106"/>
      <c r="J783" s="106"/>
      <c r="K783" s="26"/>
      <c r="L783" s="26"/>
    </row>
    <row r="784" spans="1:12" x14ac:dyDescent="0.3">
      <c r="C784" s="28" t="s">
        <v>181</v>
      </c>
      <c r="D784" s="28" t="s">
        <v>182</v>
      </c>
      <c r="E784" s="26" t="s">
        <v>183</v>
      </c>
      <c r="F784" s="26" t="s">
        <v>184</v>
      </c>
      <c r="G784" s="26" t="s">
        <v>185</v>
      </c>
      <c r="H784" s="26" t="s">
        <v>186</v>
      </c>
      <c r="I784" s="26" t="s">
        <v>187</v>
      </c>
      <c r="J784" s="26" t="s">
        <v>188</v>
      </c>
      <c r="K784" s="26"/>
      <c r="L784" s="26"/>
    </row>
    <row r="785" spans="1:12" s="11" customFormat="1" x14ac:dyDescent="0.3">
      <c r="A785" s="3" t="s">
        <v>160</v>
      </c>
      <c r="B785" s="3" t="s">
        <v>189</v>
      </c>
      <c r="C785" s="3" t="s">
        <v>190</v>
      </c>
      <c r="D785" s="3" t="s">
        <v>191</v>
      </c>
      <c r="E785" s="42" t="s">
        <v>192</v>
      </c>
      <c r="F785" s="42" t="s">
        <v>193</v>
      </c>
      <c r="G785" s="42" t="s">
        <v>194</v>
      </c>
      <c r="H785" s="42" t="s">
        <v>195</v>
      </c>
      <c r="I785" s="42" t="s">
        <v>196</v>
      </c>
      <c r="J785" s="42" t="s">
        <v>197</v>
      </c>
      <c r="K785" s="42"/>
      <c r="L785" s="42"/>
    </row>
    <row r="786" spans="1:12" s="10" customFormat="1" x14ac:dyDescent="0.3">
      <c r="A786" s="3">
        <v>2023</v>
      </c>
      <c r="B786" s="39">
        <v>5887116.996684636</v>
      </c>
      <c r="C786" s="39">
        <v>2146155.2802338544</v>
      </c>
      <c r="D786" s="39">
        <v>2070453.6851031072</v>
      </c>
      <c r="E786" s="39">
        <v>249106.68405843258</v>
      </c>
      <c r="F786" s="39">
        <v>920247.72438260436</v>
      </c>
      <c r="G786" s="39">
        <v>506695.58228760585</v>
      </c>
      <c r="H786" s="39">
        <v>642262.73492045945</v>
      </c>
      <c r="I786" s="39">
        <v>130219.07016810354</v>
      </c>
      <c r="J786" s="39">
        <v>1292429.9206335763</v>
      </c>
      <c r="K786" s="38"/>
      <c r="L786" s="38"/>
    </row>
    <row r="787" spans="1:12" s="10" customFormat="1" x14ac:dyDescent="0.3">
      <c r="A787" s="3">
        <f>A786+1</f>
        <v>2024</v>
      </c>
      <c r="B787" s="39">
        <v>5308315.9774718601</v>
      </c>
      <c r="C787" s="39">
        <v>1653955.3806953044</v>
      </c>
      <c r="D787" s="39">
        <v>1861913.1836158037</v>
      </c>
      <c r="E787" s="39">
        <v>297253.47186568787</v>
      </c>
      <c r="F787" s="39">
        <v>877638.7874133446</v>
      </c>
      <c r="G787" s="39">
        <v>483590.50933788635</v>
      </c>
      <c r="H787" s="39">
        <v>637855.23739236873</v>
      </c>
      <c r="I787" s="39">
        <v>174437.56063955917</v>
      </c>
      <c r="J787" s="39">
        <v>1183585.0301277081</v>
      </c>
      <c r="K787" s="38"/>
      <c r="L787" s="38"/>
    </row>
    <row r="788" spans="1:12" s="10" customFormat="1" x14ac:dyDescent="0.3">
      <c r="A788" s="3">
        <f t="shared" ref="A788:A806" si="31">A787+1</f>
        <v>2025</v>
      </c>
      <c r="B788" s="39">
        <v>5049606.9465753846</v>
      </c>
      <c r="C788" s="39">
        <v>1611309.0686127339</v>
      </c>
      <c r="D788" s="39">
        <v>1857267.8659651023</v>
      </c>
      <c r="E788" s="39">
        <v>289640.34513295093</v>
      </c>
      <c r="F788" s="39">
        <v>825331.01825362071</v>
      </c>
      <c r="G788" s="39">
        <v>451818.70430268534</v>
      </c>
      <c r="H788" s="39">
        <v>558932.74509098358</v>
      </c>
      <c r="I788" s="39">
        <v>173231.08243647753</v>
      </c>
      <c r="J788" s="39">
        <v>1139343.9827459326</v>
      </c>
      <c r="K788" s="38"/>
      <c r="L788" s="38"/>
    </row>
    <row r="789" spans="1:12" s="10" customFormat="1" x14ac:dyDescent="0.3">
      <c r="A789" s="3">
        <f t="shared" si="31"/>
        <v>2026</v>
      </c>
      <c r="B789" s="39">
        <v>4363685.5572603075</v>
      </c>
      <c r="C789" s="39">
        <v>1357560.4630263641</v>
      </c>
      <c r="D789" s="39">
        <v>2381498.8688292205</v>
      </c>
      <c r="E789" s="39">
        <v>252077.27329044425</v>
      </c>
      <c r="F789" s="39">
        <v>703336.25578215835</v>
      </c>
      <c r="G789" s="39">
        <v>380505.56858233031</v>
      </c>
      <c r="H789" s="39">
        <v>507272.27164179273</v>
      </c>
      <c r="I789" s="39">
        <v>151981.90972496808</v>
      </c>
      <c r="J789" s="39">
        <v>1010951.8152122499</v>
      </c>
      <c r="K789" s="38"/>
      <c r="L789" s="38"/>
    </row>
    <row r="790" spans="1:12" s="10" customFormat="1" x14ac:dyDescent="0.3">
      <c r="A790" s="3">
        <f t="shared" si="31"/>
        <v>2027</v>
      </c>
      <c r="B790" s="39">
        <v>3677764.1679452304</v>
      </c>
      <c r="C790" s="39">
        <v>1088518.0817812281</v>
      </c>
      <c r="D790" s="39">
        <v>3027879.2425370403</v>
      </c>
      <c r="E790" s="39">
        <v>274795.77265177219</v>
      </c>
      <c r="F790" s="39">
        <v>568161.92185763014</v>
      </c>
      <c r="G790" s="39">
        <v>310247.73694417096</v>
      </c>
      <c r="H790" s="39">
        <v>471988.01379800821</v>
      </c>
      <c r="I790" s="39">
        <v>163412.10089303792</v>
      </c>
      <c r="J790" s="39">
        <v>800640.54001938261</v>
      </c>
      <c r="K790" s="38"/>
      <c r="L790" s="38"/>
    </row>
    <row r="791" spans="1:12" s="10" customFormat="1" x14ac:dyDescent="0.3">
      <c r="A791" s="3">
        <f t="shared" si="31"/>
        <v>2028</v>
      </c>
      <c r="B791" s="39">
        <v>2991842.7786301537</v>
      </c>
      <c r="C791" s="39">
        <v>838317.54834751168</v>
      </c>
      <c r="D791" s="39">
        <v>3723138.4805938271</v>
      </c>
      <c r="E791" s="39">
        <v>310986.62041476305</v>
      </c>
      <c r="F791" s="39">
        <v>441990.83974640176</v>
      </c>
      <c r="G791" s="39">
        <v>242422.54414229444</v>
      </c>
      <c r="H791" s="39">
        <v>389303.7802773955</v>
      </c>
      <c r="I791" s="39">
        <v>189934.56324876484</v>
      </c>
      <c r="J791" s="39">
        <v>578886.88245302229</v>
      </c>
      <c r="K791" s="38"/>
      <c r="L791" s="38"/>
    </row>
    <row r="792" spans="1:12" s="10" customFormat="1" x14ac:dyDescent="0.3">
      <c r="A792" s="3">
        <f t="shared" si="31"/>
        <v>2029</v>
      </c>
      <c r="B792" s="39">
        <v>2305921.3893150762</v>
      </c>
      <c r="C792" s="39">
        <v>648018.15705078375</v>
      </c>
      <c r="D792" s="39">
        <v>4123480.0225884477</v>
      </c>
      <c r="E792" s="39">
        <v>246446.28611752056</v>
      </c>
      <c r="F792" s="39">
        <v>342397.62854941777</v>
      </c>
      <c r="G792" s="39">
        <v>188151.81669220951</v>
      </c>
      <c r="H792" s="39">
        <v>298483.60797202366</v>
      </c>
      <c r="I792" s="39">
        <v>145679.98888692516</v>
      </c>
      <c r="J792" s="39">
        <v>436743.90404619597</v>
      </c>
      <c r="K792" s="38"/>
      <c r="L792" s="38"/>
    </row>
    <row r="793" spans="1:12" s="10" customFormat="1" x14ac:dyDescent="0.3">
      <c r="A793" s="3">
        <f t="shared" si="31"/>
        <v>2030</v>
      </c>
      <c r="B793" s="39">
        <v>1620000</v>
      </c>
      <c r="C793" s="39">
        <v>567418.65033957944</v>
      </c>
      <c r="D793" s="39">
        <v>2804681.0784889199</v>
      </c>
      <c r="E793" s="39">
        <v>206767.5841199939</v>
      </c>
      <c r="F793" s="39">
        <v>297613.52972945065</v>
      </c>
      <c r="G793" s="39">
        <v>165256.22625006776</v>
      </c>
      <c r="H793" s="39">
        <v>259629.79252667134</v>
      </c>
      <c r="I793" s="39">
        <v>123314.21703423686</v>
      </c>
      <c r="J793" s="39">
        <v>0</v>
      </c>
      <c r="K793" s="38"/>
      <c r="L793" s="38"/>
    </row>
    <row r="794" spans="1:12" s="10" customFormat="1" x14ac:dyDescent="0.3">
      <c r="A794" s="3">
        <f t="shared" si="31"/>
        <v>2031</v>
      </c>
      <c r="B794" s="39">
        <v>1458000</v>
      </c>
      <c r="C794" s="39">
        <v>516012.63153178297</v>
      </c>
      <c r="D794" s="39">
        <v>2840232.3855590662</v>
      </c>
      <c r="E794" s="39">
        <v>180396.21491279273</v>
      </c>
      <c r="F794" s="39">
        <v>266759.00167639786</v>
      </c>
      <c r="G794" s="39">
        <v>148235.36930278115</v>
      </c>
      <c r="H794" s="39">
        <v>235413.30733464006</v>
      </c>
      <c r="I794" s="39">
        <v>111183.47524160532</v>
      </c>
      <c r="J794" s="39">
        <v>0</v>
      </c>
      <c r="K794" s="38"/>
      <c r="L794" s="38"/>
    </row>
    <row r="795" spans="1:12" s="10" customFormat="1" x14ac:dyDescent="0.3">
      <c r="A795" s="3">
        <f t="shared" si="31"/>
        <v>2032</v>
      </c>
      <c r="B795" s="39">
        <v>1296000</v>
      </c>
      <c r="C795" s="39">
        <v>478245.51669765118</v>
      </c>
      <c r="D795" s="39">
        <v>2724005.731520649</v>
      </c>
      <c r="E795" s="39">
        <v>160075.27202056936</v>
      </c>
      <c r="F795" s="39">
        <v>230299.68718744846</v>
      </c>
      <c r="G795" s="39">
        <v>128332.461986483</v>
      </c>
      <c r="H795" s="39">
        <v>203351.26530937676</v>
      </c>
      <c r="I795" s="39">
        <v>95695.796798471143</v>
      </c>
      <c r="J795" s="39">
        <v>0</v>
      </c>
      <c r="K795" s="38"/>
      <c r="L795" s="38"/>
    </row>
    <row r="796" spans="1:12" s="10" customFormat="1" x14ac:dyDescent="0.3">
      <c r="A796" s="3">
        <f t="shared" si="31"/>
        <v>2033</v>
      </c>
      <c r="B796" s="39">
        <v>1134000.0000000002</v>
      </c>
      <c r="C796" s="39">
        <v>421935.40115132707</v>
      </c>
      <c r="D796" s="39">
        <v>2767323.7088623573</v>
      </c>
      <c r="E796" s="39">
        <v>140393.95562140798</v>
      </c>
      <c r="F796" s="39">
        <v>203726.92557985071</v>
      </c>
      <c r="G796" s="39">
        <v>110188.0433158556</v>
      </c>
      <c r="H796" s="39">
        <v>173857.19202214302</v>
      </c>
      <c r="I796" s="39">
        <v>83898.482309415835</v>
      </c>
      <c r="J796" s="39">
        <v>0</v>
      </c>
      <c r="K796" s="38"/>
      <c r="L796" s="38"/>
    </row>
    <row r="797" spans="1:12" s="10" customFormat="1" x14ac:dyDescent="0.3">
      <c r="A797" s="3">
        <f t="shared" si="31"/>
        <v>2034</v>
      </c>
      <c r="B797" s="39">
        <v>972000.00000000012</v>
      </c>
      <c r="C797" s="39">
        <v>375088.78893086669</v>
      </c>
      <c r="D797" s="39">
        <v>2677291.9536596257</v>
      </c>
      <c r="E797" s="39">
        <v>116452.92457494925</v>
      </c>
      <c r="F797" s="39">
        <v>168443.65885434361</v>
      </c>
      <c r="G797" s="39">
        <v>94036.742220277665</v>
      </c>
      <c r="H797" s="39">
        <v>146747.81259754303</v>
      </c>
      <c r="I797" s="39">
        <v>71230.072822019923</v>
      </c>
      <c r="J797" s="39">
        <v>0</v>
      </c>
      <c r="K797" s="38"/>
      <c r="L797" s="38"/>
    </row>
    <row r="798" spans="1:12" s="10" customFormat="1" x14ac:dyDescent="0.3">
      <c r="A798" s="3">
        <f t="shared" si="31"/>
        <v>2035</v>
      </c>
      <c r="B798" s="39">
        <v>810000.00000000012</v>
      </c>
      <c r="C798" s="39">
        <v>311825.57573590148</v>
      </c>
      <c r="D798" s="39">
        <v>2767644.3395462749</v>
      </c>
      <c r="E798" s="39">
        <v>98653.312503634341</v>
      </c>
      <c r="F798" s="39">
        <v>141544.60543400029</v>
      </c>
      <c r="G798" s="39">
        <v>77959.71704541576</v>
      </c>
      <c r="H798" s="39">
        <v>121677.56446723282</v>
      </c>
      <c r="I798" s="39">
        <v>58339.224813815432</v>
      </c>
      <c r="J798" s="39">
        <v>0</v>
      </c>
      <c r="K798" s="38"/>
      <c r="L798" s="38"/>
    </row>
    <row r="799" spans="1:12" s="10" customFormat="1" x14ac:dyDescent="0.3">
      <c r="A799" s="3">
        <f t="shared" si="31"/>
        <v>2036</v>
      </c>
      <c r="B799" s="39">
        <v>648000</v>
      </c>
      <c r="C799" s="39">
        <v>259475.9871433097</v>
      </c>
      <c r="D799" s="39">
        <v>2662347.7654309664</v>
      </c>
      <c r="E799" s="39">
        <v>73785.397897001938</v>
      </c>
      <c r="F799" s="39">
        <v>113188.60427827231</v>
      </c>
      <c r="G799" s="39">
        <v>62001.87935453713</v>
      </c>
      <c r="H799" s="39">
        <v>95616.375610708012</v>
      </c>
      <c r="I799" s="39">
        <v>43931.755716170868</v>
      </c>
      <c r="J799" s="39">
        <v>0</v>
      </c>
      <c r="K799" s="38"/>
      <c r="L799" s="38"/>
    </row>
    <row r="800" spans="1:12" s="10" customFormat="1" x14ac:dyDescent="0.3">
      <c r="A800" s="3">
        <f t="shared" si="31"/>
        <v>2037</v>
      </c>
      <c r="B800" s="39">
        <v>485999.99999999988</v>
      </c>
      <c r="C800" s="39">
        <v>197927.0961628035</v>
      </c>
      <c r="D800" s="39">
        <v>2660036.9110448454</v>
      </c>
      <c r="E800" s="39">
        <v>59191.180846519979</v>
      </c>
      <c r="F800" s="39">
        <v>81109.791614877904</v>
      </c>
      <c r="G800" s="39">
        <v>44452.77143089717</v>
      </c>
      <c r="H800" s="39">
        <v>69211.759967027858</v>
      </c>
      <c r="I800" s="39">
        <v>34107.399977873509</v>
      </c>
      <c r="J800" s="39">
        <v>0</v>
      </c>
      <c r="K800" s="38"/>
      <c r="L800" s="38"/>
    </row>
    <row r="801" spans="1:12" s="10" customFormat="1" x14ac:dyDescent="0.3">
      <c r="A801" s="3">
        <f t="shared" si="31"/>
        <v>2038</v>
      </c>
      <c r="B801" s="39">
        <v>324000</v>
      </c>
      <c r="C801" s="39">
        <v>137124.62173865765</v>
      </c>
      <c r="D801" s="39">
        <v>2558583.0749002807</v>
      </c>
      <c r="E801" s="39">
        <v>35546.679509216083</v>
      </c>
      <c r="F801" s="39">
        <v>53392.795297865989</v>
      </c>
      <c r="G801" s="39">
        <v>29882.849533880806</v>
      </c>
      <c r="H801" s="39">
        <v>46764.945004656794</v>
      </c>
      <c r="I801" s="39">
        <v>21288.108915722667</v>
      </c>
      <c r="J801" s="39">
        <v>0</v>
      </c>
      <c r="K801" s="38"/>
      <c r="L801" s="38"/>
    </row>
    <row r="802" spans="1:12" s="10" customFormat="1" x14ac:dyDescent="0.3">
      <c r="A802" s="3">
        <f t="shared" si="31"/>
        <v>2039</v>
      </c>
      <c r="B802" s="39">
        <v>162000.00000000003</v>
      </c>
      <c r="C802" s="39">
        <v>69145.986909895175</v>
      </c>
      <c r="D802" s="39">
        <v>2591049.6585890856</v>
      </c>
      <c r="E802" s="39">
        <v>17789.33564492091</v>
      </c>
      <c r="F802" s="39">
        <v>26621.27993207</v>
      </c>
      <c r="G802" s="39">
        <v>14745.177565123957</v>
      </c>
      <c r="H802" s="39">
        <v>23255.273333568464</v>
      </c>
      <c r="I802" s="39">
        <v>10442.946614421518</v>
      </c>
      <c r="J802" s="39">
        <v>0</v>
      </c>
      <c r="K802" s="38"/>
      <c r="L802" s="38"/>
    </row>
    <row r="803" spans="1:12" s="10" customFormat="1" x14ac:dyDescent="0.3">
      <c r="A803" s="3">
        <f t="shared" si="31"/>
        <v>2040</v>
      </c>
      <c r="B803" s="39">
        <v>0</v>
      </c>
      <c r="C803" s="39">
        <v>0</v>
      </c>
      <c r="D803" s="39">
        <v>2411226.3258117959</v>
      </c>
      <c r="E803" s="39">
        <v>0</v>
      </c>
      <c r="F803" s="39">
        <v>0</v>
      </c>
      <c r="G803" s="39">
        <v>0</v>
      </c>
      <c r="H803" s="39">
        <v>0</v>
      </c>
      <c r="I803" s="39">
        <v>0</v>
      </c>
      <c r="J803" s="39">
        <v>0</v>
      </c>
      <c r="K803" s="38"/>
      <c r="L803" s="38"/>
    </row>
    <row r="804" spans="1:12" s="10" customFormat="1" x14ac:dyDescent="0.3">
      <c r="A804" s="3">
        <f t="shared" si="31"/>
        <v>2041</v>
      </c>
      <c r="B804" s="39">
        <v>0</v>
      </c>
      <c r="C804" s="39">
        <v>0</v>
      </c>
      <c r="D804" s="39">
        <v>2374333.7423345963</v>
      </c>
      <c r="E804" s="39">
        <v>0</v>
      </c>
      <c r="F804" s="39">
        <v>0</v>
      </c>
      <c r="G804" s="39">
        <v>0</v>
      </c>
      <c r="H804" s="39">
        <v>0</v>
      </c>
      <c r="I804" s="39">
        <v>0</v>
      </c>
      <c r="J804" s="39">
        <v>0</v>
      </c>
      <c r="K804" s="38"/>
      <c r="L804" s="38"/>
    </row>
    <row r="805" spans="1:12" s="10" customFormat="1" x14ac:dyDescent="0.3">
      <c r="A805" s="3">
        <f t="shared" si="31"/>
        <v>2042</v>
      </c>
      <c r="B805" s="39">
        <v>0</v>
      </c>
      <c r="C805" s="39">
        <v>0</v>
      </c>
      <c r="D805" s="39">
        <v>2185187.0054567959</v>
      </c>
      <c r="E805" s="39">
        <v>0</v>
      </c>
      <c r="F805" s="39">
        <v>0</v>
      </c>
      <c r="G805" s="39">
        <v>0</v>
      </c>
      <c r="H805" s="39">
        <v>0</v>
      </c>
      <c r="I805" s="39">
        <v>0</v>
      </c>
      <c r="J805" s="39">
        <v>0</v>
      </c>
      <c r="K805" s="38"/>
      <c r="L805" s="38"/>
    </row>
    <row r="806" spans="1:12" s="10" customFormat="1" x14ac:dyDescent="0.3">
      <c r="A806" s="3">
        <f t="shared" si="31"/>
        <v>2043</v>
      </c>
      <c r="B806" s="39">
        <v>0</v>
      </c>
      <c r="C806" s="39">
        <v>0</v>
      </c>
      <c r="D806" s="39">
        <v>2222696.3092174032</v>
      </c>
      <c r="E806" s="39">
        <v>0</v>
      </c>
      <c r="F806" s="39">
        <v>0</v>
      </c>
      <c r="G806" s="39">
        <v>0</v>
      </c>
      <c r="H806" s="39">
        <v>0</v>
      </c>
      <c r="I806" s="39">
        <v>0</v>
      </c>
      <c r="J806" s="39">
        <v>0</v>
      </c>
      <c r="K806" s="38"/>
      <c r="L806" s="38"/>
    </row>
    <row r="807" spans="1:12" x14ac:dyDescent="0.3">
      <c r="E807" s="26"/>
      <c r="F807" s="26"/>
      <c r="G807" s="26"/>
      <c r="H807" s="26"/>
      <c r="I807" s="26"/>
      <c r="J807" s="26"/>
      <c r="K807" s="26"/>
      <c r="L807" s="26"/>
    </row>
    <row r="808" spans="1:12" x14ac:dyDescent="0.3">
      <c r="A808" s="3">
        <f>A783+1</f>
        <v>32</v>
      </c>
      <c r="B808" s="9" t="str">
        <f ca="1">OFFSET(Portfolios!$B$7,A808,0)</f>
        <v>Portfolio32</v>
      </c>
      <c r="C808" s="9"/>
      <c r="E808" s="106" t="s">
        <v>180</v>
      </c>
      <c r="F808" s="106"/>
      <c r="G808" s="106"/>
      <c r="H808" s="106"/>
      <c r="I808" s="106"/>
      <c r="J808" s="106"/>
      <c r="K808" s="26"/>
      <c r="L808" s="26"/>
    </row>
    <row r="809" spans="1:12" x14ac:dyDescent="0.3">
      <c r="C809" s="28" t="s">
        <v>181</v>
      </c>
      <c r="D809" s="28" t="s">
        <v>182</v>
      </c>
      <c r="E809" s="26" t="s">
        <v>183</v>
      </c>
      <c r="F809" s="26" t="s">
        <v>184</v>
      </c>
      <c r="G809" s="26" t="s">
        <v>185</v>
      </c>
      <c r="H809" s="26" t="s">
        <v>186</v>
      </c>
      <c r="I809" s="26" t="s">
        <v>187</v>
      </c>
      <c r="J809" s="26" t="s">
        <v>188</v>
      </c>
      <c r="K809" s="26"/>
      <c r="L809" s="26"/>
    </row>
    <row r="810" spans="1:12" s="11" customFormat="1" x14ac:dyDescent="0.3">
      <c r="A810" s="3" t="s">
        <v>160</v>
      </c>
      <c r="B810" s="3" t="s">
        <v>189</v>
      </c>
      <c r="C810" s="3" t="s">
        <v>190</v>
      </c>
      <c r="D810" s="3" t="s">
        <v>191</v>
      </c>
      <c r="E810" s="42" t="s">
        <v>192</v>
      </c>
      <c r="F810" s="42" t="s">
        <v>193</v>
      </c>
      <c r="G810" s="42" t="s">
        <v>194</v>
      </c>
      <c r="H810" s="42" t="s">
        <v>195</v>
      </c>
      <c r="I810" s="42" t="s">
        <v>196</v>
      </c>
      <c r="J810" s="42" t="s">
        <v>197</v>
      </c>
      <c r="K810" s="42"/>
      <c r="L810" s="42"/>
    </row>
    <row r="811" spans="1:12" s="10" customFormat="1" x14ac:dyDescent="0.3">
      <c r="A811" s="3">
        <v>2023</v>
      </c>
      <c r="B811" s="39">
        <v>5887116.996684636</v>
      </c>
      <c r="C811" s="39">
        <v>2146155.2802338544</v>
      </c>
      <c r="D811" s="39">
        <v>2070453.6851031072</v>
      </c>
      <c r="E811" s="39">
        <v>249106.68405843258</v>
      </c>
      <c r="F811" s="39">
        <v>920247.72438260436</v>
      </c>
      <c r="G811" s="39">
        <v>506695.58228760585</v>
      </c>
      <c r="H811" s="39">
        <v>642262.73492045945</v>
      </c>
      <c r="I811" s="39">
        <v>130219.07016810354</v>
      </c>
      <c r="J811" s="39">
        <v>1292429.9206335763</v>
      </c>
      <c r="K811" s="38"/>
      <c r="L811" s="38"/>
    </row>
    <row r="812" spans="1:12" s="10" customFormat="1" x14ac:dyDescent="0.3">
      <c r="A812" s="3">
        <f>A811+1</f>
        <v>2024</v>
      </c>
      <c r="B812" s="39">
        <v>5308315.9774718601</v>
      </c>
      <c r="C812" s="39">
        <v>1653955.3806953044</v>
      </c>
      <c r="D812" s="39">
        <v>1861913.1836158037</v>
      </c>
      <c r="E812" s="39">
        <v>297253.47186568787</v>
      </c>
      <c r="F812" s="39">
        <v>877638.7874133446</v>
      </c>
      <c r="G812" s="39">
        <v>483590.50933788635</v>
      </c>
      <c r="H812" s="39">
        <v>637855.23739236873</v>
      </c>
      <c r="I812" s="39">
        <v>174437.56063955917</v>
      </c>
      <c r="J812" s="39">
        <v>1183585.0301277081</v>
      </c>
      <c r="K812" s="38"/>
      <c r="L812" s="38"/>
    </row>
    <row r="813" spans="1:12" s="10" customFormat="1" x14ac:dyDescent="0.3">
      <c r="A813" s="3">
        <f t="shared" ref="A813:A830" si="32">A812+1</f>
        <v>2025</v>
      </c>
      <c r="B813" s="39">
        <v>5049606.9465753846</v>
      </c>
      <c r="C813" s="39">
        <v>1611309.0686127339</v>
      </c>
      <c r="D813" s="39">
        <v>1857267.8659651023</v>
      </c>
      <c r="E813" s="39">
        <v>289640.34513295093</v>
      </c>
      <c r="F813" s="39">
        <v>825331.01825362071</v>
      </c>
      <c r="G813" s="39">
        <v>451818.70430268534</v>
      </c>
      <c r="H813" s="39">
        <v>558932.74509098358</v>
      </c>
      <c r="I813" s="39">
        <v>173231.08243647753</v>
      </c>
      <c r="J813" s="39">
        <v>1139343.9827459326</v>
      </c>
      <c r="K813" s="38"/>
      <c r="L813" s="38"/>
    </row>
    <row r="814" spans="1:12" s="10" customFormat="1" x14ac:dyDescent="0.3">
      <c r="A814" s="3">
        <f t="shared" si="32"/>
        <v>2026</v>
      </c>
      <c r="B814" s="39">
        <v>4363685.5572603075</v>
      </c>
      <c r="C814" s="39">
        <v>1357560.4630263641</v>
      </c>
      <c r="D814" s="39">
        <v>2381498.8688292205</v>
      </c>
      <c r="E814" s="39">
        <v>252077.27329044425</v>
      </c>
      <c r="F814" s="39">
        <v>703336.25578215835</v>
      </c>
      <c r="G814" s="39">
        <v>380505.56858233031</v>
      </c>
      <c r="H814" s="39">
        <v>507272.27164179273</v>
      </c>
      <c r="I814" s="39">
        <v>151981.90972496808</v>
      </c>
      <c r="J814" s="39">
        <v>1010951.8152122499</v>
      </c>
      <c r="K814" s="38"/>
      <c r="L814" s="38"/>
    </row>
    <row r="815" spans="1:12" s="10" customFormat="1" x14ac:dyDescent="0.3">
      <c r="A815" s="3">
        <f t="shared" si="32"/>
        <v>2027</v>
      </c>
      <c r="B815" s="39">
        <v>3677764.1679452304</v>
      </c>
      <c r="C815" s="39">
        <v>1088518.0817812281</v>
      </c>
      <c r="D815" s="39">
        <v>3027879.2425370403</v>
      </c>
      <c r="E815" s="39">
        <v>274795.77265177219</v>
      </c>
      <c r="F815" s="39">
        <v>568161.92185763014</v>
      </c>
      <c r="G815" s="39">
        <v>310247.73694417096</v>
      </c>
      <c r="H815" s="39">
        <v>471988.01379800821</v>
      </c>
      <c r="I815" s="39">
        <v>163412.10089303792</v>
      </c>
      <c r="J815" s="39">
        <v>800640.54001938261</v>
      </c>
      <c r="K815" s="38"/>
      <c r="L815" s="38"/>
    </row>
    <row r="816" spans="1:12" s="10" customFormat="1" x14ac:dyDescent="0.3">
      <c r="A816" s="3">
        <f t="shared" si="32"/>
        <v>2028</v>
      </c>
      <c r="B816" s="39">
        <v>2991842.7786301537</v>
      </c>
      <c r="C816" s="39">
        <v>838317.54834751168</v>
      </c>
      <c r="D816" s="39">
        <v>3723138.4805938271</v>
      </c>
      <c r="E816" s="39">
        <v>310986.62041476305</v>
      </c>
      <c r="F816" s="39">
        <v>441990.83974640176</v>
      </c>
      <c r="G816" s="39">
        <v>242422.54414229444</v>
      </c>
      <c r="H816" s="39">
        <v>389303.7802773955</v>
      </c>
      <c r="I816" s="39">
        <v>189934.56324876484</v>
      </c>
      <c r="J816" s="39">
        <v>578886.88245302229</v>
      </c>
      <c r="K816" s="38"/>
      <c r="L816" s="38"/>
    </row>
    <row r="817" spans="1:12" s="10" customFormat="1" x14ac:dyDescent="0.3">
      <c r="A817" s="3">
        <f t="shared" si="32"/>
        <v>2029</v>
      </c>
      <c r="B817" s="39">
        <v>2305921.3893150762</v>
      </c>
      <c r="C817" s="39">
        <v>648018.15705078375</v>
      </c>
      <c r="D817" s="39">
        <v>4123480.0225884477</v>
      </c>
      <c r="E817" s="39">
        <v>246446.28611752056</v>
      </c>
      <c r="F817" s="39">
        <v>342397.62854941777</v>
      </c>
      <c r="G817" s="39">
        <v>188151.81669220951</v>
      </c>
      <c r="H817" s="39">
        <v>298483.60797202366</v>
      </c>
      <c r="I817" s="39">
        <v>145679.98888692516</v>
      </c>
      <c r="J817" s="39">
        <v>436743.90404619597</v>
      </c>
      <c r="K817" s="38"/>
      <c r="L817" s="38"/>
    </row>
    <row r="818" spans="1:12" s="10" customFormat="1" x14ac:dyDescent="0.3">
      <c r="A818" s="3">
        <f t="shared" si="32"/>
        <v>2030</v>
      </c>
      <c r="B818" s="39">
        <v>1620000</v>
      </c>
      <c r="C818" s="39">
        <v>567418.65033957944</v>
      </c>
      <c r="D818" s="39">
        <v>2804681.0784889199</v>
      </c>
      <c r="E818" s="39">
        <v>206767.5841199939</v>
      </c>
      <c r="F818" s="39">
        <v>297613.52972945065</v>
      </c>
      <c r="G818" s="39">
        <v>165256.22625006776</v>
      </c>
      <c r="H818" s="39">
        <v>259629.79252667134</v>
      </c>
      <c r="I818" s="39">
        <v>123314.21703423686</v>
      </c>
      <c r="J818" s="39">
        <v>0</v>
      </c>
      <c r="K818" s="38"/>
      <c r="L818" s="38"/>
    </row>
    <row r="819" spans="1:12" s="10" customFormat="1" x14ac:dyDescent="0.3">
      <c r="A819" s="3">
        <f t="shared" si="32"/>
        <v>2031</v>
      </c>
      <c r="B819" s="39">
        <v>1458000</v>
      </c>
      <c r="C819" s="39">
        <v>516012.63153178297</v>
      </c>
      <c r="D819" s="39">
        <v>2840232.3855590662</v>
      </c>
      <c r="E819" s="39">
        <v>180396.21491279273</v>
      </c>
      <c r="F819" s="39">
        <v>266759.00167639786</v>
      </c>
      <c r="G819" s="39">
        <v>148235.36930278115</v>
      </c>
      <c r="H819" s="39">
        <v>235413.30733464006</v>
      </c>
      <c r="I819" s="39">
        <v>111183.47524160532</v>
      </c>
      <c r="J819" s="39">
        <v>0</v>
      </c>
      <c r="K819" s="38"/>
      <c r="L819" s="38"/>
    </row>
    <row r="820" spans="1:12" s="10" customFormat="1" x14ac:dyDescent="0.3">
      <c r="A820" s="3">
        <f t="shared" si="32"/>
        <v>2032</v>
      </c>
      <c r="B820" s="39">
        <v>1296000</v>
      </c>
      <c r="C820" s="39">
        <v>478245.51669765118</v>
      </c>
      <c r="D820" s="39">
        <v>2724005.731520649</v>
      </c>
      <c r="E820" s="39">
        <v>160075.27202056936</v>
      </c>
      <c r="F820" s="39">
        <v>230299.68718744846</v>
      </c>
      <c r="G820" s="39">
        <v>128332.461986483</v>
      </c>
      <c r="H820" s="39">
        <v>203351.26530937676</v>
      </c>
      <c r="I820" s="39">
        <v>95695.796798471143</v>
      </c>
      <c r="J820" s="39">
        <v>0</v>
      </c>
      <c r="K820" s="38"/>
      <c r="L820" s="38"/>
    </row>
    <row r="821" spans="1:12" s="10" customFormat="1" x14ac:dyDescent="0.3">
      <c r="A821" s="3">
        <f t="shared" si="32"/>
        <v>2033</v>
      </c>
      <c r="B821" s="39">
        <v>1134000.0000000002</v>
      </c>
      <c r="C821" s="39">
        <v>421935.40115132707</v>
      </c>
      <c r="D821" s="39">
        <v>2767323.7088623573</v>
      </c>
      <c r="E821" s="39">
        <v>140393.95562140798</v>
      </c>
      <c r="F821" s="39">
        <v>203726.92557985071</v>
      </c>
      <c r="G821" s="39">
        <v>110188.0433158556</v>
      </c>
      <c r="H821" s="39">
        <v>173857.19202214302</v>
      </c>
      <c r="I821" s="39">
        <v>83898.482309415835</v>
      </c>
      <c r="J821" s="39">
        <v>0</v>
      </c>
      <c r="K821" s="38"/>
      <c r="L821" s="38"/>
    </row>
    <row r="822" spans="1:12" s="10" customFormat="1" x14ac:dyDescent="0.3">
      <c r="A822" s="3">
        <f t="shared" si="32"/>
        <v>2034</v>
      </c>
      <c r="B822" s="39">
        <v>972000.00000000012</v>
      </c>
      <c r="C822" s="39">
        <v>375088.78893086669</v>
      </c>
      <c r="D822" s="39">
        <v>2677291.9536596257</v>
      </c>
      <c r="E822" s="39">
        <v>116452.92457494925</v>
      </c>
      <c r="F822" s="39">
        <v>168443.65885434361</v>
      </c>
      <c r="G822" s="39">
        <v>94036.742220277665</v>
      </c>
      <c r="H822" s="39">
        <v>146747.81259754303</v>
      </c>
      <c r="I822" s="39">
        <v>71230.072822019923</v>
      </c>
      <c r="J822" s="39">
        <v>0</v>
      </c>
      <c r="K822" s="38"/>
      <c r="L822" s="38"/>
    </row>
    <row r="823" spans="1:12" s="10" customFormat="1" x14ac:dyDescent="0.3">
      <c r="A823" s="3">
        <f t="shared" si="32"/>
        <v>2035</v>
      </c>
      <c r="B823" s="39">
        <v>810000.00000000012</v>
      </c>
      <c r="C823" s="39">
        <v>311825.57573590148</v>
      </c>
      <c r="D823" s="39">
        <v>2767644.3395462749</v>
      </c>
      <c r="E823" s="39">
        <v>98653.312503634341</v>
      </c>
      <c r="F823" s="39">
        <v>141544.60543400029</v>
      </c>
      <c r="G823" s="39">
        <v>77959.71704541576</v>
      </c>
      <c r="H823" s="39">
        <v>121677.56446723282</v>
      </c>
      <c r="I823" s="39">
        <v>58339.224813815432</v>
      </c>
      <c r="J823" s="39">
        <v>0</v>
      </c>
      <c r="K823" s="38"/>
      <c r="L823" s="38"/>
    </row>
    <row r="824" spans="1:12" s="10" customFormat="1" x14ac:dyDescent="0.3">
      <c r="A824" s="3">
        <f t="shared" si="32"/>
        <v>2036</v>
      </c>
      <c r="B824" s="39">
        <v>648000</v>
      </c>
      <c r="C824" s="39">
        <v>259475.9871433097</v>
      </c>
      <c r="D824" s="39">
        <v>2662347.7654309664</v>
      </c>
      <c r="E824" s="39">
        <v>73785.397897001938</v>
      </c>
      <c r="F824" s="39">
        <v>113188.60427827231</v>
      </c>
      <c r="G824" s="39">
        <v>62001.87935453713</v>
      </c>
      <c r="H824" s="39">
        <v>95616.375610708012</v>
      </c>
      <c r="I824" s="39">
        <v>43931.755716170868</v>
      </c>
      <c r="J824" s="39">
        <v>0</v>
      </c>
      <c r="K824" s="38"/>
      <c r="L824" s="38"/>
    </row>
    <row r="825" spans="1:12" s="10" customFormat="1" x14ac:dyDescent="0.3">
      <c r="A825" s="3">
        <f t="shared" si="32"/>
        <v>2037</v>
      </c>
      <c r="B825" s="39">
        <v>485999.99999999988</v>
      </c>
      <c r="C825" s="39">
        <v>197927.0961628035</v>
      </c>
      <c r="D825" s="39">
        <v>2660036.9110448454</v>
      </c>
      <c r="E825" s="39">
        <v>59191.180846519979</v>
      </c>
      <c r="F825" s="39">
        <v>81109.791614877904</v>
      </c>
      <c r="G825" s="39">
        <v>44452.77143089717</v>
      </c>
      <c r="H825" s="39">
        <v>69211.759967027858</v>
      </c>
      <c r="I825" s="39">
        <v>34107.399977873509</v>
      </c>
      <c r="J825" s="39">
        <v>0</v>
      </c>
      <c r="K825" s="38"/>
      <c r="L825" s="38"/>
    </row>
    <row r="826" spans="1:12" s="10" customFormat="1" x14ac:dyDescent="0.3">
      <c r="A826" s="3">
        <f t="shared" si="32"/>
        <v>2038</v>
      </c>
      <c r="B826" s="39">
        <v>324000</v>
      </c>
      <c r="C826" s="39">
        <v>137124.62173865765</v>
      </c>
      <c r="D826" s="39">
        <v>2558583.0749002807</v>
      </c>
      <c r="E826" s="39">
        <v>35546.679509216083</v>
      </c>
      <c r="F826" s="39">
        <v>53392.795297865989</v>
      </c>
      <c r="G826" s="39">
        <v>29882.849533880806</v>
      </c>
      <c r="H826" s="39">
        <v>46764.945004656794</v>
      </c>
      <c r="I826" s="39">
        <v>21288.108915722667</v>
      </c>
      <c r="J826" s="39">
        <v>0</v>
      </c>
      <c r="K826" s="38"/>
      <c r="L826" s="38"/>
    </row>
    <row r="827" spans="1:12" s="10" customFormat="1" x14ac:dyDescent="0.3">
      <c r="A827" s="3">
        <f t="shared" si="32"/>
        <v>2039</v>
      </c>
      <c r="B827" s="39">
        <v>162000.00000000003</v>
      </c>
      <c r="C827" s="39">
        <v>69145.986909895175</v>
      </c>
      <c r="D827" s="39">
        <v>2591049.6585890856</v>
      </c>
      <c r="E827" s="39">
        <v>17789.33564492091</v>
      </c>
      <c r="F827" s="39">
        <v>26621.27993207</v>
      </c>
      <c r="G827" s="39">
        <v>14745.177565123957</v>
      </c>
      <c r="H827" s="39">
        <v>23255.273333568464</v>
      </c>
      <c r="I827" s="39">
        <v>10442.946614421518</v>
      </c>
      <c r="J827" s="39">
        <v>0</v>
      </c>
      <c r="K827" s="38"/>
      <c r="L827" s="38"/>
    </row>
    <row r="828" spans="1:12" s="10" customFormat="1" x14ac:dyDescent="0.3">
      <c r="A828" s="3">
        <f t="shared" si="32"/>
        <v>2040</v>
      </c>
      <c r="B828" s="39">
        <v>0</v>
      </c>
      <c r="C828" s="39">
        <v>0</v>
      </c>
      <c r="D828" s="39">
        <v>2411226.3258117959</v>
      </c>
      <c r="E828" s="39">
        <v>0</v>
      </c>
      <c r="F828" s="39">
        <v>0</v>
      </c>
      <c r="G828" s="39">
        <v>0</v>
      </c>
      <c r="H828" s="39">
        <v>0</v>
      </c>
      <c r="I828" s="39">
        <v>0</v>
      </c>
      <c r="J828" s="39">
        <v>0</v>
      </c>
      <c r="K828" s="38"/>
      <c r="L828" s="38"/>
    </row>
    <row r="829" spans="1:12" s="10" customFormat="1" x14ac:dyDescent="0.3">
      <c r="A829" s="3">
        <f t="shared" si="32"/>
        <v>2041</v>
      </c>
      <c r="B829" s="39">
        <v>0</v>
      </c>
      <c r="C829" s="39">
        <v>0</v>
      </c>
      <c r="D829" s="39">
        <v>2374333.7423345963</v>
      </c>
      <c r="E829" s="39">
        <v>0</v>
      </c>
      <c r="F829" s="39">
        <v>0</v>
      </c>
      <c r="G829" s="39">
        <v>0</v>
      </c>
      <c r="H829" s="39">
        <v>0</v>
      </c>
      <c r="I829" s="39">
        <v>0</v>
      </c>
      <c r="J829" s="39">
        <v>0</v>
      </c>
      <c r="K829" s="38"/>
      <c r="L829" s="38"/>
    </row>
    <row r="830" spans="1:12" s="10" customFormat="1" x14ac:dyDescent="0.3">
      <c r="A830" s="3">
        <f t="shared" si="32"/>
        <v>2042</v>
      </c>
      <c r="B830" s="39">
        <v>0</v>
      </c>
      <c r="C830" s="39">
        <v>0</v>
      </c>
      <c r="D830" s="39">
        <v>2185187.0054567959</v>
      </c>
      <c r="E830" s="39">
        <v>0</v>
      </c>
      <c r="F830" s="39">
        <v>0</v>
      </c>
      <c r="G830" s="39">
        <v>0</v>
      </c>
      <c r="H830" s="39">
        <v>0</v>
      </c>
      <c r="I830" s="39">
        <v>0</v>
      </c>
      <c r="J830" s="39">
        <v>0</v>
      </c>
      <c r="K830" s="38"/>
      <c r="L830" s="38"/>
    </row>
    <row r="831" spans="1:12" s="10" customFormat="1" x14ac:dyDescent="0.3">
      <c r="A831" s="3">
        <v>2043</v>
      </c>
      <c r="B831" s="39">
        <v>0</v>
      </c>
      <c r="C831" s="39">
        <v>0</v>
      </c>
      <c r="D831" s="39">
        <v>2222696.3092174032</v>
      </c>
      <c r="E831" s="39">
        <v>0</v>
      </c>
      <c r="F831" s="39">
        <v>0</v>
      </c>
      <c r="G831" s="39">
        <v>0</v>
      </c>
      <c r="H831" s="39">
        <v>0</v>
      </c>
      <c r="I831" s="39">
        <v>0</v>
      </c>
      <c r="J831" s="39">
        <v>0</v>
      </c>
      <c r="K831" s="38"/>
      <c r="L831" s="38"/>
    </row>
    <row r="832" spans="1:12" x14ac:dyDescent="0.3">
      <c r="E832" s="26"/>
      <c r="F832" s="26"/>
      <c r="G832" s="26"/>
      <c r="H832" s="26"/>
      <c r="I832" s="26"/>
      <c r="J832" s="26"/>
      <c r="K832" s="26"/>
      <c r="L832" s="26"/>
    </row>
    <row r="833" spans="1:12" x14ac:dyDescent="0.3">
      <c r="A833" s="3">
        <f>A808+1</f>
        <v>33</v>
      </c>
      <c r="B833" s="9" t="str">
        <f ca="1">OFFSET(Portfolios!$B$7,A833,0)</f>
        <v>Portfolio33</v>
      </c>
      <c r="C833" s="9"/>
      <c r="E833" s="106" t="s">
        <v>180</v>
      </c>
      <c r="F833" s="106"/>
      <c r="G833" s="106"/>
      <c r="H833" s="106"/>
      <c r="I833" s="106"/>
      <c r="J833" s="106"/>
      <c r="K833" s="26"/>
      <c r="L833" s="26"/>
    </row>
    <row r="834" spans="1:12" x14ac:dyDescent="0.3">
      <c r="C834" s="28" t="s">
        <v>181</v>
      </c>
      <c r="D834" s="28" t="s">
        <v>182</v>
      </c>
      <c r="E834" s="26" t="s">
        <v>183</v>
      </c>
      <c r="F834" s="26" t="s">
        <v>184</v>
      </c>
      <c r="G834" s="26" t="s">
        <v>185</v>
      </c>
      <c r="H834" s="26" t="s">
        <v>186</v>
      </c>
      <c r="I834" s="26" t="s">
        <v>187</v>
      </c>
      <c r="J834" s="26" t="s">
        <v>188</v>
      </c>
      <c r="K834" s="26"/>
      <c r="L834" s="26"/>
    </row>
    <row r="835" spans="1:12" s="11" customFormat="1" x14ac:dyDescent="0.3">
      <c r="A835" s="3" t="s">
        <v>160</v>
      </c>
      <c r="B835" s="3" t="s">
        <v>189</v>
      </c>
      <c r="C835" s="3" t="s">
        <v>190</v>
      </c>
      <c r="D835" s="3" t="s">
        <v>191</v>
      </c>
      <c r="E835" s="42" t="s">
        <v>192</v>
      </c>
      <c r="F835" s="42" t="s">
        <v>193</v>
      </c>
      <c r="G835" s="42" t="s">
        <v>194</v>
      </c>
      <c r="H835" s="42" t="s">
        <v>195</v>
      </c>
      <c r="I835" s="42" t="s">
        <v>196</v>
      </c>
      <c r="J835" s="42" t="s">
        <v>197</v>
      </c>
      <c r="K835" s="42"/>
      <c r="L835" s="42"/>
    </row>
    <row r="836" spans="1:12" s="10" customFormat="1" x14ac:dyDescent="0.3">
      <c r="A836" s="3">
        <v>2023</v>
      </c>
      <c r="B836" s="39">
        <v>5887116.996684636</v>
      </c>
      <c r="C836" s="39">
        <v>2146155.2802338544</v>
      </c>
      <c r="D836" s="39">
        <v>2070453.6851031072</v>
      </c>
      <c r="E836" s="39">
        <v>249106.68405843258</v>
      </c>
      <c r="F836" s="39">
        <v>920247.72438260436</v>
      </c>
      <c r="G836" s="39">
        <v>506695.58228760585</v>
      </c>
      <c r="H836" s="39">
        <v>642262.73492045945</v>
      </c>
      <c r="I836" s="39">
        <v>130219.07016810354</v>
      </c>
      <c r="J836" s="39">
        <v>1292429.9206335763</v>
      </c>
      <c r="K836" s="38"/>
      <c r="L836" s="38"/>
    </row>
    <row r="837" spans="1:12" s="10" customFormat="1" x14ac:dyDescent="0.3">
      <c r="A837" s="3">
        <f>A836+1</f>
        <v>2024</v>
      </c>
      <c r="B837" s="39">
        <v>5308315.9774718601</v>
      </c>
      <c r="C837" s="39">
        <v>1653955.3806953044</v>
      </c>
      <c r="D837" s="39">
        <v>1861913.1836158037</v>
      </c>
      <c r="E837" s="39">
        <v>297253.47186568787</v>
      </c>
      <c r="F837" s="39">
        <v>877638.7874133446</v>
      </c>
      <c r="G837" s="39">
        <v>483590.50933788635</v>
      </c>
      <c r="H837" s="39">
        <v>637855.23739236873</v>
      </c>
      <c r="I837" s="39">
        <v>174437.56063955917</v>
      </c>
      <c r="J837" s="39">
        <v>1183585.0301277081</v>
      </c>
      <c r="K837" s="38"/>
      <c r="L837" s="38"/>
    </row>
    <row r="838" spans="1:12" s="10" customFormat="1" x14ac:dyDescent="0.3">
      <c r="A838" s="3">
        <f t="shared" ref="A838:A856" si="33">A837+1</f>
        <v>2025</v>
      </c>
      <c r="B838" s="39">
        <v>5049606.9465753846</v>
      </c>
      <c r="C838" s="39">
        <v>1611309.0686127339</v>
      </c>
      <c r="D838" s="39">
        <v>1857267.8659651023</v>
      </c>
      <c r="E838" s="39">
        <v>289640.34513295093</v>
      </c>
      <c r="F838" s="39">
        <v>825331.01825362071</v>
      </c>
      <c r="G838" s="39">
        <v>451818.70430268534</v>
      </c>
      <c r="H838" s="39">
        <v>558932.74509098358</v>
      </c>
      <c r="I838" s="39">
        <v>173231.08243647753</v>
      </c>
      <c r="J838" s="39">
        <v>1139343.9827459326</v>
      </c>
      <c r="K838" s="38"/>
      <c r="L838" s="38"/>
    </row>
    <row r="839" spans="1:12" s="10" customFormat="1" x14ac:dyDescent="0.3">
      <c r="A839" s="3">
        <f t="shared" si="33"/>
        <v>2026</v>
      </c>
      <c r="B839" s="39">
        <v>4363685.5572603075</v>
      </c>
      <c r="C839" s="39">
        <v>1357560.4630263641</v>
      </c>
      <c r="D839" s="39">
        <v>2381498.8688292205</v>
      </c>
      <c r="E839" s="39">
        <v>252077.27329044425</v>
      </c>
      <c r="F839" s="39">
        <v>703336.25578215835</v>
      </c>
      <c r="G839" s="39">
        <v>380505.56858233031</v>
      </c>
      <c r="H839" s="39">
        <v>507272.27164179273</v>
      </c>
      <c r="I839" s="39">
        <v>151981.90972496808</v>
      </c>
      <c r="J839" s="39">
        <v>1010951.8152122499</v>
      </c>
      <c r="K839" s="38"/>
      <c r="L839" s="38"/>
    </row>
    <row r="840" spans="1:12" s="10" customFormat="1" x14ac:dyDescent="0.3">
      <c r="A840" s="3">
        <f t="shared" si="33"/>
        <v>2027</v>
      </c>
      <c r="B840" s="39">
        <v>3677764.1679452304</v>
      </c>
      <c r="C840" s="39">
        <v>1088518.0817812281</v>
      </c>
      <c r="D840" s="39">
        <v>3027879.2425370403</v>
      </c>
      <c r="E840" s="39">
        <v>274795.77265177219</v>
      </c>
      <c r="F840" s="39">
        <v>568161.92185763014</v>
      </c>
      <c r="G840" s="39">
        <v>310247.73694417096</v>
      </c>
      <c r="H840" s="39">
        <v>471988.01379800821</v>
      </c>
      <c r="I840" s="39">
        <v>163412.10089303792</v>
      </c>
      <c r="J840" s="39">
        <v>800640.54001938261</v>
      </c>
      <c r="K840" s="38"/>
      <c r="L840" s="38"/>
    </row>
    <row r="841" spans="1:12" s="10" customFormat="1" x14ac:dyDescent="0.3">
      <c r="A841" s="3">
        <f t="shared" si="33"/>
        <v>2028</v>
      </c>
      <c r="B841" s="39">
        <v>2991842.7786301537</v>
      </c>
      <c r="C841" s="39">
        <v>838317.54834751168</v>
      </c>
      <c r="D841" s="39">
        <v>3723138.4805938271</v>
      </c>
      <c r="E841" s="39">
        <v>310986.62041476305</v>
      </c>
      <c r="F841" s="39">
        <v>441990.83974640176</v>
      </c>
      <c r="G841" s="39">
        <v>242422.54414229444</v>
      </c>
      <c r="H841" s="39">
        <v>389303.7802773955</v>
      </c>
      <c r="I841" s="39">
        <v>189934.56324876484</v>
      </c>
      <c r="J841" s="39">
        <v>578886.88245302229</v>
      </c>
      <c r="K841" s="38"/>
      <c r="L841" s="38"/>
    </row>
    <row r="842" spans="1:12" s="10" customFormat="1" x14ac:dyDescent="0.3">
      <c r="A842" s="3">
        <f t="shared" si="33"/>
        <v>2029</v>
      </c>
      <c r="B842" s="39">
        <v>2305921.3893150762</v>
      </c>
      <c r="C842" s="39">
        <v>648018.15705078375</v>
      </c>
      <c r="D842" s="39">
        <v>4123480.0225884477</v>
      </c>
      <c r="E842" s="39">
        <v>246446.28611752056</v>
      </c>
      <c r="F842" s="39">
        <v>342397.62854941777</v>
      </c>
      <c r="G842" s="39">
        <v>188151.81669220951</v>
      </c>
      <c r="H842" s="39">
        <v>298483.60797202366</v>
      </c>
      <c r="I842" s="39">
        <v>145679.98888692516</v>
      </c>
      <c r="J842" s="39">
        <v>436743.90404619597</v>
      </c>
      <c r="K842" s="38"/>
      <c r="L842" s="38"/>
    </row>
    <row r="843" spans="1:12" s="10" customFormat="1" x14ac:dyDescent="0.3">
      <c r="A843" s="3">
        <f t="shared" si="33"/>
        <v>2030</v>
      </c>
      <c r="B843" s="39">
        <v>1620000</v>
      </c>
      <c r="C843" s="39">
        <v>567418.65033957944</v>
      </c>
      <c r="D843" s="39">
        <v>2804681.0784889199</v>
      </c>
      <c r="E843" s="39">
        <v>206767.5841199939</v>
      </c>
      <c r="F843" s="39">
        <v>297613.52972945065</v>
      </c>
      <c r="G843" s="39">
        <v>165256.22625006776</v>
      </c>
      <c r="H843" s="39">
        <v>259629.79252667134</v>
      </c>
      <c r="I843" s="39">
        <v>123314.21703423686</v>
      </c>
      <c r="J843" s="39">
        <v>0</v>
      </c>
      <c r="K843" s="38"/>
      <c r="L843" s="38"/>
    </row>
    <row r="844" spans="1:12" s="10" customFormat="1" x14ac:dyDescent="0.3">
      <c r="A844" s="3">
        <f t="shared" si="33"/>
        <v>2031</v>
      </c>
      <c r="B844" s="39">
        <v>1458000</v>
      </c>
      <c r="C844" s="39">
        <v>516012.63153178297</v>
      </c>
      <c r="D844" s="39">
        <v>2840232.3855590662</v>
      </c>
      <c r="E844" s="39">
        <v>180396.21491279273</v>
      </c>
      <c r="F844" s="39">
        <v>266759.00167639786</v>
      </c>
      <c r="G844" s="39">
        <v>148235.36930278115</v>
      </c>
      <c r="H844" s="39">
        <v>235413.30733464006</v>
      </c>
      <c r="I844" s="39">
        <v>111183.47524160532</v>
      </c>
      <c r="J844" s="39">
        <v>0</v>
      </c>
      <c r="K844" s="38"/>
      <c r="L844" s="38"/>
    </row>
    <row r="845" spans="1:12" s="10" customFormat="1" x14ac:dyDescent="0.3">
      <c r="A845" s="3">
        <f t="shared" si="33"/>
        <v>2032</v>
      </c>
      <c r="B845" s="39">
        <v>1296000</v>
      </c>
      <c r="C845" s="39">
        <v>478245.51669765118</v>
      </c>
      <c r="D845" s="39">
        <v>2724005.731520649</v>
      </c>
      <c r="E845" s="39">
        <v>160075.27202056936</v>
      </c>
      <c r="F845" s="39">
        <v>230299.68718744846</v>
      </c>
      <c r="G845" s="39">
        <v>128332.461986483</v>
      </c>
      <c r="H845" s="39">
        <v>203351.26530937676</v>
      </c>
      <c r="I845" s="39">
        <v>95695.796798471143</v>
      </c>
      <c r="J845" s="39">
        <v>0</v>
      </c>
      <c r="K845" s="38"/>
      <c r="L845" s="38"/>
    </row>
    <row r="846" spans="1:12" s="10" customFormat="1" x14ac:dyDescent="0.3">
      <c r="A846" s="3">
        <f t="shared" si="33"/>
        <v>2033</v>
      </c>
      <c r="B846" s="39">
        <v>1134000.0000000002</v>
      </c>
      <c r="C846" s="39">
        <v>421935.40115132707</v>
      </c>
      <c r="D846" s="39">
        <v>2767323.7088623573</v>
      </c>
      <c r="E846" s="39">
        <v>140393.95562140798</v>
      </c>
      <c r="F846" s="39">
        <v>203726.92557985071</v>
      </c>
      <c r="G846" s="39">
        <v>110188.0433158556</v>
      </c>
      <c r="H846" s="39">
        <v>173857.19202214302</v>
      </c>
      <c r="I846" s="39">
        <v>83898.482309415835</v>
      </c>
      <c r="J846" s="39">
        <v>0</v>
      </c>
      <c r="K846" s="38"/>
      <c r="L846" s="38"/>
    </row>
    <row r="847" spans="1:12" s="10" customFormat="1" x14ac:dyDescent="0.3">
      <c r="A847" s="3">
        <f t="shared" si="33"/>
        <v>2034</v>
      </c>
      <c r="B847" s="39">
        <v>972000.00000000012</v>
      </c>
      <c r="C847" s="39">
        <v>375088.78893086669</v>
      </c>
      <c r="D847" s="39">
        <v>2677291.9536596257</v>
      </c>
      <c r="E847" s="39">
        <v>116452.92457494925</v>
      </c>
      <c r="F847" s="39">
        <v>168443.65885434361</v>
      </c>
      <c r="G847" s="39">
        <v>94036.742220277665</v>
      </c>
      <c r="H847" s="39">
        <v>146747.81259754303</v>
      </c>
      <c r="I847" s="39">
        <v>71230.072822019923</v>
      </c>
      <c r="J847" s="39">
        <v>0</v>
      </c>
      <c r="K847" s="38"/>
      <c r="L847" s="38"/>
    </row>
    <row r="848" spans="1:12" s="10" customFormat="1" x14ac:dyDescent="0.3">
      <c r="A848" s="3">
        <f t="shared" si="33"/>
        <v>2035</v>
      </c>
      <c r="B848" s="39">
        <v>810000.00000000012</v>
      </c>
      <c r="C848" s="39">
        <v>311825.57573590148</v>
      </c>
      <c r="D848" s="39">
        <v>2767644.3395462749</v>
      </c>
      <c r="E848" s="39">
        <v>98653.312503634341</v>
      </c>
      <c r="F848" s="39">
        <v>141544.60543400029</v>
      </c>
      <c r="G848" s="39">
        <v>77959.71704541576</v>
      </c>
      <c r="H848" s="39">
        <v>121677.56446723282</v>
      </c>
      <c r="I848" s="39">
        <v>58339.224813815432</v>
      </c>
      <c r="J848" s="39">
        <v>0</v>
      </c>
      <c r="K848" s="38"/>
      <c r="L848" s="38"/>
    </row>
    <row r="849" spans="1:12" s="10" customFormat="1" x14ac:dyDescent="0.3">
      <c r="A849" s="3">
        <f t="shared" si="33"/>
        <v>2036</v>
      </c>
      <c r="B849" s="39">
        <v>648000</v>
      </c>
      <c r="C849" s="39">
        <v>259475.9871433097</v>
      </c>
      <c r="D849" s="39">
        <v>2662347.7654309664</v>
      </c>
      <c r="E849" s="39">
        <v>73785.397897001938</v>
      </c>
      <c r="F849" s="39">
        <v>113188.60427827231</v>
      </c>
      <c r="G849" s="39">
        <v>62001.87935453713</v>
      </c>
      <c r="H849" s="39">
        <v>95616.375610708012</v>
      </c>
      <c r="I849" s="39">
        <v>43931.755716170868</v>
      </c>
      <c r="J849" s="39">
        <v>0</v>
      </c>
      <c r="K849" s="38"/>
      <c r="L849" s="38"/>
    </row>
    <row r="850" spans="1:12" s="10" customFormat="1" x14ac:dyDescent="0.3">
      <c r="A850" s="3">
        <f t="shared" si="33"/>
        <v>2037</v>
      </c>
      <c r="B850" s="39">
        <v>485999.99999999988</v>
      </c>
      <c r="C850" s="39">
        <v>197927.0961628035</v>
      </c>
      <c r="D850" s="39">
        <v>2660036.9110448454</v>
      </c>
      <c r="E850" s="39">
        <v>59191.180846519979</v>
      </c>
      <c r="F850" s="39">
        <v>81109.791614877904</v>
      </c>
      <c r="G850" s="39">
        <v>44452.77143089717</v>
      </c>
      <c r="H850" s="39">
        <v>69211.759967027858</v>
      </c>
      <c r="I850" s="39">
        <v>34107.399977873509</v>
      </c>
      <c r="J850" s="39">
        <v>0</v>
      </c>
      <c r="K850" s="38"/>
      <c r="L850" s="38"/>
    </row>
    <row r="851" spans="1:12" s="10" customFormat="1" x14ac:dyDescent="0.3">
      <c r="A851" s="3">
        <f t="shared" si="33"/>
        <v>2038</v>
      </c>
      <c r="B851" s="39">
        <v>324000</v>
      </c>
      <c r="C851" s="39">
        <v>137124.62173865765</v>
      </c>
      <c r="D851" s="39">
        <v>2558583.0749002807</v>
      </c>
      <c r="E851" s="39">
        <v>35546.679509216083</v>
      </c>
      <c r="F851" s="39">
        <v>53392.795297865989</v>
      </c>
      <c r="G851" s="39">
        <v>29882.849533880806</v>
      </c>
      <c r="H851" s="39">
        <v>46764.945004656794</v>
      </c>
      <c r="I851" s="39">
        <v>21288.108915722667</v>
      </c>
      <c r="J851" s="39">
        <v>0</v>
      </c>
      <c r="K851" s="38"/>
      <c r="L851" s="38"/>
    </row>
    <row r="852" spans="1:12" s="10" customFormat="1" x14ac:dyDescent="0.3">
      <c r="A852" s="3">
        <f t="shared" si="33"/>
        <v>2039</v>
      </c>
      <c r="B852" s="39">
        <v>162000.00000000003</v>
      </c>
      <c r="C852" s="39">
        <v>69145.986909895175</v>
      </c>
      <c r="D852" s="39">
        <v>2591049.6585890856</v>
      </c>
      <c r="E852" s="39">
        <v>17789.33564492091</v>
      </c>
      <c r="F852" s="39">
        <v>26621.27993207</v>
      </c>
      <c r="G852" s="39">
        <v>14745.177565123957</v>
      </c>
      <c r="H852" s="39">
        <v>23255.273333568464</v>
      </c>
      <c r="I852" s="39">
        <v>10442.946614421518</v>
      </c>
      <c r="J852" s="39">
        <v>0</v>
      </c>
      <c r="K852" s="38"/>
      <c r="L852" s="38"/>
    </row>
    <row r="853" spans="1:12" s="10" customFormat="1" x14ac:dyDescent="0.3">
      <c r="A853" s="3">
        <f t="shared" si="33"/>
        <v>2040</v>
      </c>
      <c r="B853" s="39">
        <v>0</v>
      </c>
      <c r="C853" s="39">
        <v>0</v>
      </c>
      <c r="D853" s="39">
        <v>2411226.3258117959</v>
      </c>
      <c r="E853" s="39">
        <v>0</v>
      </c>
      <c r="F853" s="39">
        <v>0</v>
      </c>
      <c r="G853" s="39">
        <v>0</v>
      </c>
      <c r="H853" s="39">
        <v>0</v>
      </c>
      <c r="I853" s="39">
        <v>0</v>
      </c>
      <c r="J853" s="39">
        <v>0</v>
      </c>
      <c r="K853" s="38"/>
      <c r="L853" s="38"/>
    </row>
    <row r="854" spans="1:12" s="10" customFormat="1" x14ac:dyDescent="0.3">
      <c r="A854" s="3">
        <f t="shared" si="33"/>
        <v>2041</v>
      </c>
      <c r="B854" s="39">
        <v>0</v>
      </c>
      <c r="C854" s="39">
        <v>0</v>
      </c>
      <c r="D854" s="39">
        <v>2374333.7423345963</v>
      </c>
      <c r="E854" s="39">
        <v>0</v>
      </c>
      <c r="F854" s="39">
        <v>0</v>
      </c>
      <c r="G854" s="39">
        <v>0</v>
      </c>
      <c r="H854" s="39">
        <v>0</v>
      </c>
      <c r="I854" s="39">
        <v>0</v>
      </c>
      <c r="J854" s="39">
        <v>0</v>
      </c>
      <c r="K854" s="38"/>
      <c r="L854" s="38"/>
    </row>
    <row r="855" spans="1:12" s="10" customFormat="1" x14ac:dyDescent="0.3">
      <c r="A855" s="3">
        <f t="shared" si="33"/>
        <v>2042</v>
      </c>
      <c r="B855" s="39">
        <v>0</v>
      </c>
      <c r="C855" s="39">
        <v>0</v>
      </c>
      <c r="D855" s="39">
        <v>2185187.0054567959</v>
      </c>
      <c r="E855" s="39">
        <v>0</v>
      </c>
      <c r="F855" s="39">
        <v>0</v>
      </c>
      <c r="G855" s="39">
        <v>0</v>
      </c>
      <c r="H855" s="39">
        <v>0</v>
      </c>
      <c r="I855" s="39">
        <v>0</v>
      </c>
      <c r="J855" s="39">
        <v>0</v>
      </c>
      <c r="K855" s="38"/>
      <c r="L855" s="38"/>
    </row>
    <row r="856" spans="1:12" s="10" customFormat="1" x14ac:dyDescent="0.3">
      <c r="A856" s="3">
        <f t="shared" si="33"/>
        <v>2043</v>
      </c>
      <c r="B856" s="39">
        <v>0</v>
      </c>
      <c r="C856" s="39">
        <v>0</v>
      </c>
      <c r="D856" s="39">
        <v>2222696.3092174032</v>
      </c>
      <c r="E856" s="39">
        <v>0</v>
      </c>
      <c r="F856" s="39">
        <v>0</v>
      </c>
      <c r="G856" s="39">
        <v>0</v>
      </c>
      <c r="H856" s="39">
        <v>0</v>
      </c>
      <c r="I856" s="39">
        <v>0</v>
      </c>
      <c r="J856" s="39">
        <v>0</v>
      </c>
      <c r="K856" s="38"/>
      <c r="L856" s="38"/>
    </row>
    <row r="857" spans="1:12" x14ac:dyDescent="0.3">
      <c r="E857" s="26"/>
      <c r="F857" s="26"/>
      <c r="G857" s="26"/>
      <c r="H857" s="26"/>
      <c r="I857" s="26"/>
      <c r="J857" s="26"/>
      <c r="K857" s="26"/>
      <c r="L857" s="26"/>
    </row>
    <row r="858" spans="1:12" x14ac:dyDescent="0.3">
      <c r="A858" s="3">
        <f>A833+1</f>
        <v>34</v>
      </c>
      <c r="B858" s="9" t="str">
        <f ca="1">OFFSET(Portfolios!$B$7,A858,0)</f>
        <v>Portfolio34</v>
      </c>
      <c r="C858" s="9"/>
      <c r="E858" s="106" t="s">
        <v>180</v>
      </c>
      <c r="F858" s="106"/>
      <c r="G858" s="106"/>
      <c r="H858" s="106"/>
      <c r="I858" s="106"/>
      <c r="J858" s="106"/>
      <c r="K858" s="26"/>
      <c r="L858" s="26"/>
    </row>
    <row r="859" spans="1:12" x14ac:dyDescent="0.3">
      <c r="C859" s="28" t="s">
        <v>181</v>
      </c>
      <c r="D859" s="28" t="s">
        <v>182</v>
      </c>
      <c r="E859" s="26" t="s">
        <v>183</v>
      </c>
      <c r="F859" s="26" t="s">
        <v>184</v>
      </c>
      <c r="G859" s="26" t="s">
        <v>185</v>
      </c>
      <c r="H859" s="26" t="s">
        <v>186</v>
      </c>
      <c r="I859" s="26" t="s">
        <v>187</v>
      </c>
      <c r="J859" s="26" t="s">
        <v>188</v>
      </c>
      <c r="K859" s="26"/>
      <c r="L859" s="26"/>
    </row>
    <row r="860" spans="1:12" s="11" customFormat="1" x14ac:dyDescent="0.3">
      <c r="A860" s="3" t="s">
        <v>160</v>
      </c>
      <c r="B860" s="3" t="s">
        <v>189</v>
      </c>
      <c r="C860" s="3" t="s">
        <v>190</v>
      </c>
      <c r="D860" s="3" t="s">
        <v>191</v>
      </c>
      <c r="E860" s="42" t="s">
        <v>192</v>
      </c>
      <c r="F860" s="42" t="s">
        <v>193</v>
      </c>
      <c r="G860" s="42" t="s">
        <v>194</v>
      </c>
      <c r="H860" s="42" t="s">
        <v>195</v>
      </c>
      <c r="I860" s="42" t="s">
        <v>196</v>
      </c>
      <c r="J860" s="42" t="s">
        <v>197</v>
      </c>
      <c r="K860" s="42"/>
      <c r="L860" s="42"/>
    </row>
    <row r="861" spans="1:12" s="10" customFormat="1" x14ac:dyDescent="0.3">
      <c r="A861" s="3">
        <v>2023</v>
      </c>
      <c r="B861" s="39">
        <v>5887116.996684636</v>
      </c>
      <c r="C861" s="39">
        <v>2146155.2802338544</v>
      </c>
      <c r="D861" s="39">
        <v>2070453.6851031072</v>
      </c>
      <c r="E861" s="39">
        <v>249106.68405843258</v>
      </c>
      <c r="F861" s="39">
        <v>920247.72438260436</v>
      </c>
      <c r="G861" s="39">
        <v>506695.58228760585</v>
      </c>
      <c r="H861" s="39">
        <v>642262.73492045945</v>
      </c>
      <c r="I861" s="39">
        <v>130219.07016810354</v>
      </c>
      <c r="J861" s="39">
        <v>1292429.9206335763</v>
      </c>
      <c r="K861" s="38"/>
      <c r="L861" s="38"/>
    </row>
    <row r="862" spans="1:12" s="10" customFormat="1" x14ac:dyDescent="0.3">
      <c r="A862" s="3">
        <f>A861+1</f>
        <v>2024</v>
      </c>
      <c r="B862" s="39">
        <v>5308315.9774718601</v>
      </c>
      <c r="C862" s="39">
        <v>1653955.3806953044</v>
      </c>
      <c r="D862" s="39">
        <v>1861913.1836158037</v>
      </c>
      <c r="E862" s="39">
        <v>297253.47186568787</v>
      </c>
      <c r="F862" s="39">
        <v>877638.7874133446</v>
      </c>
      <c r="G862" s="39">
        <v>483590.50933788635</v>
      </c>
      <c r="H862" s="39">
        <v>637855.23739236873</v>
      </c>
      <c r="I862" s="39">
        <v>174437.56063955917</v>
      </c>
      <c r="J862" s="39">
        <v>1183585.0301277081</v>
      </c>
      <c r="K862" s="38"/>
      <c r="L862" s="38"/>
    </row>
    <row r="863" spans="1:12" s="10" customFormat="1" x14ac:dyDescent="0.3">
      <c r="A863" s="3">
        <f t="shared" ref="A863:A881" si="34">A862+1</f>
        <v>2025</v>
      </c>
      <c r="B863" s="39">
        <v>5049606.9465753846</v>
      </c>
      <c r="C863" s="39">
        <v>1611309.0686127339</v>
      </c>
      <c r="D863" s="39">
        <v>1857267.8659651023</v>
      </c>
      <c r="E863" s="39">
        <v>289640.34513295093</v>
      </c>
      <c r="F863" s="39">
        <v>825331.01825362071</v>
      </c>
      <c r="G863" s="39">
        <v>451818.70430268534</v>
      </c>
      <c r="H863" s="39">
        <v>558932.74509098358</v>
      </c>
      <c r="I863" s="39">
        <v>173231.08243647753</v>
      </c>
      <c r="J863" s="39">
        <v>1139343.9827459326</v>
      </c>
      <c r="K863" s="38"/>
      <c r="L863" s="38"/>
    </row>
    <row r="864" spans="1:12" s="10" customFormat="1" x14ac:dyDescent="0.3">
      <c r="A864" s="3">
        <f t="shared" si="34"/>
        <v>2026</v>
      </c>
      <c r="B864" s="39">
        <v>4363685.5572603075</v>
      </c>
      <c r="C864" s="39">
        <v>1357560.4630263641</v>
      </c>
      <c r="D864" s="39">
        <v>2381498.8688292205</v>
      </c>
      <c r="E864" s="39">
        <v>252077.27329044425</v>
      </c>
      <c r="F864" s="39">
        <v>703336.25578215835</v>
      </c>
      <c r="G864" s="39">
        <v>380505.56858233031</v>
      </c>
      <c r="H864" s="39">
        <v>507272.27164179273</v>
      </c>
      <c r="I864" s="39">
        <v>151981.90972496808</v>
      </c>
      <c r="J864" s="39">
        <v>1010951.8152122499</v>
      </c>
      <c r="K864" s="38"/>
      <c r="L864" s="38"/>
    </row>
    <row r="865" spans="1:12" s="10" customFormat="1" x14ac:dyDescent="0.3">
      <c r="A865" s="3">
        <f t="shared" si="34"/>
        <v>2027</v>
      </c>
      <c r="B865" s="39">
        <v>3677764.1679452304</v>
      </c>
      <c r="C865" s="39">
        <v>1088518.0817812281</v>
      </c>
      <c r="D865" s="39">
        <v>3027879.2425370403</v>
      </c>
      <c r="E865" s="39">
        <v>274795.77265177219</v>
      </c>
      <c r="F865" s="39">
        <v>568161.92185763014</v>
      </c>
      <c r="G865" s="39">
        <v>310247.73694417096</v>
      </c>
      <c r="H865" s="39">
        <v>471988.01379800821</v>
      </c>
      <c r="I865" s="39">
        <v>163412.10089303792</v>
      </c>
      <c r="J865" s="39">
        <v>800640.54001938261</v>
      </c>
      <c r="K865" s="38"/>
      <c r="L865" s="38"/>
    </row>
    <row r="866" spans="1:12" s="10" customFormat="1" x14ac:dyDescent="0.3">
      <c r="A866" s="3">
        <f t="shared" si="34"/>
        <v>2028</v>
      </c>
      <c r="B866" s="39">
        <v>2991842.7786301537</v>
      </c>
      <c r="C866" s="39">
        <v>838317.54834751168</v>
      </c>
      <c r="D866" s="39">
        <v>3723138.4805938271</v>
      </c>
      <c r="E866" s="39">
        <v>310986.62041476305</v>
      </c>
      <c r="F866" s="39">
        <v>441990.83974640176</v>
      </c>
      <c r="G866" s="39">
        <v>242422.54414229444</v>
      </c>
      <c r="H866" s="39">
        <v>389303.7802773955</v>
      </c>
      <c r="I866" s="39">
        <v>189934.56324876484</v>
      </c>
      <c r="J866" s="39">
        <v>578886.88245302229</v>
      </c>
      <c r="K866" s="38"/>
      <c r="L866" s="38"/>
    </row>
    <row r="867" spans="1:12" s="10" customFormat="1" x14ac:dyDescent="0.3">
      <c r="A867" s="3">
        <f t="shared" si="34"/>
        <v>2029</v>
      </c>
      <c r="B867" s="39">
        <v>2305921.3893150762</v>
      </c>
      <c r="C867" s="39">
        <v>648018.15705078375</v>
      </c>
      <c r="D867" s="39">
        <v>4123480.0225884477</v>
      </c>
      <c r="E867" s="39">
        <v>246446.28611752056</v>
      </c>
      <c r="F867" s="39">
        <v>342397.62854941777</v>
      </c>
      <c r="G867" s="39">
        <v>188151.81669220951</v>
      </c>
      <c r="H867" s="39">
        <v>298483.60797202366</v>
      </c>
      <c r="I867" s="39">
        <v>145679.98888692516</v>
      </c>
      <c r="J867" s="39">
        <v>436743.90404619597</v>
      </c>
      <c r="K867" s="38"/>
      <c r="L867" s="38"/>
    </row>
    <row r="868" spans="1:12" s="10" customFormat="1" x14ac:dyDescent="0.3">
      <c r="A868" s="3">
        <f t="shared" si="34"/>
        <v>2030</v>
      </c>
      <c r="B868" s="39">
        <v>1620000</v>
      </c>
      <c r="C868" s="39">
        <v>567418.65033957944</v>
      </c>
      <c r="D868" s="39">
        <v>2804681.0784889199</v>
      </c>
      <c r="E868" s="39">
        <v>206767.5841199939</v>
      </c>
      <c r="F868" s="39">
        <v>297613.52972945065</v>
      </c>
      <c r="G868" s="39">
        <v>165256.22625006776</v>
      </c>
      <c r="H868" s="39">
        <v>259629.79252667134</v>
      </c>
      <c r="I868" s="39">
        <v>123314.21703423686</v>
      </c>
      <c r="J868" s="39">
        <v>0</v>
      </c>
      <c r="K868" s="38"/>
      <c r="L868" s="38"/>
    </row>
    <row r="869" spans="1:12" s="10" customFormat="1" x14ac:dyDescent="0.3">
      <c r="A869" s="3">
        <f t="shared" si="34"/>
        <v>2031</v>
      </c>
      <c r="B869" s="39">
        <v>1458000</v>
      </c>
      <c r="C869" s="39">
        <v>516012.63153178297</v>
      </c>
      <c r="D869" s="39">
        <v>2840232.3855590662</v>
      </c>
      <c r="E869" s="39">
        <v>180396.21491279273</v>
      </c>
      <c r="F869" s="39">
        <v>266759.00167639786</v>
      </c>
      <c r="G869" s="39">
        <v>148235.36930278115</v>
      </c>
      <c r="H869" s="39">
        <v>235413.30733464006</v>
      </c>
      <c r="I869" s="39">
        <v>111183.47524160532</v>
      </c>
      <c r="J869" s="39">
        <v>0</v>
      </c>
      <c r="K869" s="38"/>
      <c r="L869" s="38"/>
    </row>
    <row r="870" spans="1:12" s="10" customFormat="1" x14ac:dyDescent="0.3">
      <c r="A870" s="3">
        <f t="shared" si="34"/>
        <v>2032</v>
      </c>
      <c r="B870" s="39">
        <v>1296000</v>
      </c>
      <c r="C870" s="39">
        <v>478245.51669765118</v>
      </c>
      <c r="D870" s="39">
        <v>2724005.731520649</v>
      </c>
      <c r="E870" s="39">
        <v>160075.27202056936</v>
      </c>
      <c r="F870" s="39">
        <v>230299.68718744846</v>
      </c>
      <c r="G870" s="39">
        <v>128332.461986483</v>
      </c>
      <c r="H870" s="39">
        <v>203351.26530937676</v>
      </c>
      <c r="I870" s="39">
        <v>95695.796798471143</v>
      </c>
      <c r="J870" s="39">
        <v>0</v>
      </c>
      <c r="K870" s="38"/>
      <c r="L870" s="38"/>
    </row>
    <row r="871" spans="1:12" s="10" customFormat="1" x14ac:dyDescent="0.3">
      <c r="A871" s="3">
        <f t="shared" si="34"/>
        <v>2033</v>
      </c>
      <c r="B871" s="39">
        <v>1134000.0000000002</v>
      </c>
      <c r="C871" s="39">
        <v>421935.40115132707</v>
      </c>
      <c r="D871" s="39">
        <v>2767323.7088623573</v>
      </c>
      <c r="E871" s="39">
        <v>140393.95562140798</v>
      </c>
      <c r="F871" s="39">
        <v>203726.92557985071</v>
      </c>
      <c r="G871" s="39">
        <v>110188.0433158556</v>
      </c>
      <c r="H871" s="39">
        <v>173857.19202214302</v>
      </c>
      <c r="I871" s="39">
        <v>83898.482309415835</v>
      </c>
      <c r="J871" s="39">
        <v>0</v>
      </c>
      <c r="K871" s="38"/>
      <c r="L871" s="38"/>
    </row>
    <row r="872" spans="1:12" s="10" customFormat="1" x14ac:dyDescent="0.3">
      <c r="A872" s="3">
        <f t="shared" si="34"/>
        <v>2034</v>
      </c>
      <c r="B872" s="39">
        <v>972000.00000000012</v>
      </c>
      <c r="C872" s="39">
        <v>375088.78893086669</v>
      </c>
      <c r="D872" s="39">
        <v>2677291.9536596257</v>
      </c>
      <c r="E872" s="39">
        <v>116452.92457494925</v>
      </c>
      <c r="F872" s="39">
        <v>168443.65885434361</v>
      </c>
      <c r="G872" s="39">
        <v>94036.742220277665</v>
      </c>
      <c r="H872" s="39">
        <v>146747.81259754303</v>
      </c>
      <c r="I872" s="39">
        <v>71230.072822019923</v>
      </c>
      <c r="J872" s="39">
        <v>0</v>
      </c>
      <c r="K872" s="38"/>
      <c r="L872" s="38"/>
    </row>
    <row r="873" spans="1:12" s="10" customFormat="1" x14ac:dyDescent="0.3">
      <c r="A873" s="3">
        <f t="shared" si="34"/>
        <v>2035</v>
      </c>
      <c r="B873" s="39">
        <v>810000.00000000012</v>
      </c>
      <c r="C873" s="39">
        <v>311825.57573590148</v>
      </c>
      <c r="D873" s="39">
        <v>2767644.3395462749</v>
      </c>
      <c r="E873" s="39">
        <v>98653.312503634341</v>
      </c>
      <c r="F873" s="39">
        <v>141544.60543400029</v>
      </c>
      <c r="G873" s="39">
        <v>77959.71704541576</v>
      </c>
      <c r="H873" s="39">
        <v>121677.56446723282</v>
      </c>
      <c r="I873" s="39">
        <v>58339.224813815432</v>
      </c>
      <c r="J873" s="39">
        <v>0</v>
      </c>
      <c r="K873" s="38"/>
      <c r="L873" s="38"/>
    </row>
    <row r="874" spans="1:12" s="10" customFormat="1" x14ac:dyDescent="0.3">
      <c r="A874" s="3">
        <f t="shared" si="34"/>
        <v>2036</v>
      </c>
      <c r="B874" s="39">
        <v>648000</v>
      </c>
      <c r="C874" s="39">
        <v>259475.9871433097</v>
      </c>
      <c r="D874" s="39">
        <v>2662347.7654309664</v>
      </c>
      <c r="E874" s="39">
        <v>73785.397897001938</v>
      </c>
      <c r="F874" s="39">
        <v>113188.60427827231</v>
      </c>
      <c r="G874" s="39">
        <v>62001.87935453713</v>
      </c>
      <c r="H874" s="39">
        <v>95616.375610708012</v>
      </c>
      <c r="I874" s="39">
        <v>43931.755716170868</v>
      </c>
      <c r="J874" s="39">
        <v>0</v>
      </c>
      <c r="K874" s="38"/>
      <c r="L874" s="38"/>
    </row>
    <row r="875" spans="1:12" s="10" customFormat="1" x14ac:dyDescent="0.3">
      <c r="A875" s="3">
        <f t="shared" si="34"/>
        <v>2037</v>
      </c>
      <c r="B875" s="39">
        <v>485999.99999999988</v>
      </c>
      <c r="C875" s="39">
        <v>197927.0961628035</v>
      </c>
      <c r="D875" s="39">
        <v>2660036.9110448454</v>
      </c>
      <c r="E875" s="39">
        <v>59191.180846519979</v>
      </c>
      <c r="F875" s="39">
        <v>81109.791614877904</v>
      </c>
      <c r="G875" s="39">
        <v>44452.77143089717</v>
      </c>
      <c r="H875" s="39">
        <v>69211.759967027858</v>
      </c>
      <c r="I875" s="39">
        <v>34107.399977873509</v>
      </c>
      <c r="J875" s="39">
        <v>0</v>
      </c>
      <c r="K875" s="38"/>
      <c r="L875" s="38"/>
    </row>
    <row r="876" spans="1:12" s="10" customFormat="1" x14ac:dyDescent="0.3">
      <c r="A876" s="3">
        <f t="shared" si="34"/>
        <v>2038</v>
      </c>
      <c r="B876" s="39">
        <v>324000</v>
      </c>
      <c r="C876" s="39">
        <v>137124.62173865765</v>
      </c>
      <c r="D876" s="39">
        <v>2558583.0749002807</v>
      </c>
      <c r="E876" s="39">
        <v>35546.679509216083</v>
      </c>
      <c r="F876" s="39">
        <v>53392.795297865989</v>
      </c>
      <c r="G876" s="39">
        <v>29882.849533880806</v>
      </c>
      <c r="H876" s="39">
        <v>46764.945004656794</v>
      </c>
      <c r="I876" s="39">
        <v>21288.108915722667</v>
      </c>
      <c r="J876" s="39">
        <v>0</v>
      </c>
      <c r="K876" s="38"/>
      <c r="L876" s="38"/>
    </row>
    <row r="877" spans="1:12" s="10" customFormat="1" x14ac:dyDescent="0.3">
      <c r="A877" s="3">
        <f t="shared" si="34"/>
        <v>2039</v>
      </c>
      <c r="B877" s="39">
        <v>162000.00000000003</v>
      </c>
      <c r="C877" s="39">
        <v>69145.986909895175</v>
      </c>
      <c r="D877" s="39">
        <v>2591049.6585890856</v>
      </c>
      <c r="E877" s="39">
        <v>17789.33564492091</v>
      </c>
      <c r="F877" s="39">
        <v>26621.27993207</v>
      </c>
      <c r="G877" s="39">
        <v>14745.177565123957</v>
      </c>
      <c r="H877" s="39">
        <v>23255.273333568464</v>
      </c>
      <c r="I877" s="39">
        <v>10442.946614421518</v>
      </c>
      <c r="J877" s="39">
        <v>0</v>
      </c>
      <c r="K877" s="38"/>
      <c r="L877" s="38"/>
    </row>
    <row r="878" spans="1:12" s="10" customFormat="1" x14ac:dyDescent="0.3">
      <c r="A878" s="3">
        <f t="shared" si="34"/>
        <v>2040</v>
      </c>
      <c r="B878" s="39">
        <v>0</v>
      </c>
      <c r="C878" s="39">
        <v>0</v>
      </c>
      <c r="D878" s="39">
        <v>2411226.3258117959</v>
      </c>
      <c r="E878" s="39">
        <v>0</v>
      </c>
      <c r="F878" s="39">
        <v>0</v>
      </c>
      <c r="G878" s="39">
        <v>0</v>
      </c>
      <c r="H878" s="39">
        <v>0</v>
      </c>
      <c r="I878" s="39">
        <v>0</v>
      </c>
      <c r="J878" s="39">
        <v>0</v>
      </c>
      <c r="K878" s="38"/>
      <c r="L878" s="38"/>
    </row>
    <row r="879" spans="1:12" s="10" customFormat="1" x14ac:dyDescent="0.3">
      <c r="A879" s="3">
        <f t="shared" si="34"/>
        <v>2041</v>
      </c>
      <c r="B879" s="39">
        <v>0</v>
      </c>
      <c r="C879" s="39">
        <v>0</v>
      </c>
      <c r="D879" s="39">
        <v>2374333.7423345963</v>
      </c>
      <c r="E879" s="39">
        <v>0</v>
      </c>
      <c r="F879" s="39">
        <v>0</v>
      </c>
      <c r="G879" s="39">
        <v>0</v>
      </c>
      <c r="H879" s="39">
        <v>0</v>
      </c>
      <c r="I879" s="39">
        <v>0</v>
      </c>
      <c r="J879" s="39">
        <v>0</v>
      </c>
      <c r="K879" s="38"/>
      <c r="L879" s="38"/>
    </row>
    <row r="880" spans="1:12" s="10" customFormat="1" x14ac:dyDescent="0.3">
      <c r="A880" s="3">
        <f t="shared" si="34"/>
        <v>2042</v>
      </c>
      <c r="B880" s="39">
        <v>0</v>
      </c>
      <c r="C880" s="39">
        <v>0</v>
      </c>
      <c r="D880" s="39">
        <v>2185187.0054567959</v>
      </c>
      <c r="E880" s="39">
        <v>0</v>
      </c>
      <c r="F880" s="39">
        <v>0</v>
      </c>
      <c r="G880" s="39">
        <v>0</v>
      </c>
      <c r="H880" s="39">
        <v>0</v>
      </c>
      <c r="I880" s="39">
        <v>0</v>
      </c>
      <c r="J880" s="39">
        <v>0</v>
      </c>
      <c r="K880" s="38"/>
      <c r="L880" s="38"/>
    </row>
    <row r="881" spans="1:12" s="10" customFormat="1" x14ac:dyDescent="0.3">
      <c r="A881" s="3">
        <f t="shared" si="34"/>
        <v>2043</v>
      </c>
      <c r="B881" s="39">
        <v>0</v>
      </c>
      <c r="C881" s="39">
        <v>0</v>
      </c>
      <c r="D881" s="39">
        <v>2222696.3092174032</v>
      </c>
      <c r="E881" s="39">
        <v>0</v>
      </c>
      <c r="F881" s="39">
        <v>0</v>
      </c>
      <c r="G881" s="39">
        <v>0</v>
      </c>
      <c r="H881" s="39">
        <v>0</v>
      </c>
      <c r="I881" s="39">
        <v>0</v>
      </c>
      <c r="J881" s="39">
        <v>0</v>
      </c>
      <c r="K881" s="38"/>
      <c r="L881" s="38"/>
    </row>
    <row r="882" spans="1:12" x14ac:dyDescent="0.3">
      <c r="E882" s="26"/>
      <c r="F882" s="26"/>
      <c r="G882" s="26"/>
      <c r="H882" s="26"/>
      <c r="I882" s="26"/>
      <c r="J882" s="26"/>
      <c r="K882" s="26"/>
      <c r="L882" s="26"/>
    </row>
    <row r="883" spans="1:12" x14ac:dyDescent="0.3">
      <c r="A883" s="3">
        <f>A858+1</f>
        <v>35</v>
      </c>
      <c r="B883" s="9" t="str">
        <f ca="1">OFFSET(Portfolios!$B$7,A883,0)</f>
        <v>Portfolio35</v>
      </c>
      <c r="C883" s="9"/>
      <c r="E883" s="106" t="s">
        <v>180</v>
      </c>
      <c r="F883" s="106"/>
      <c r="G883" s="106"/>
      <c r="H883" s="106"/>
      <c r="I883" s="106"/>
      <c r="J883" s="106"/>
      <c r="K883" s="26"/>
      <c r="L883" s="26"/>
    </row>
    <row r="884" spans="1:12" x14ac:dyDescent="0.3">
      <c r="C884" s="28" t="s">
        <v>181</v>
      </c>
      <c r="D884" s="28" t="s">
        <v>182</v>
      </c>
      <c r="E884" s="26" t="s">
        <v>183</v>
      </c>
      <c r="F884" s="26" t="s">
        <v>184</v>
      </c>
      <c r="G884" s="26" t="s">
        <v>185</v>
      </c>
      <c r="H884" s="26" t="s">
        <v>186</v>
      </c>
      <c r="I884" s="26" t="s">
        <v>187</v>
      </c>
      <c r="J884" s="26" t="s">
        <v>188</v>
      </c>
      <c r="K884" s="26"/>
      <c r="L884" s="26"/>
    </row>
    <row r="885" spans="1:12" s="11" customFormat="1" x14ac:dyDescent="0.3">
      <c r="A885" s="3" t="s">
        <v>160</v>
      </c>
      <c r="B885" s="3" t="s">
        <v>189</v>
      </c>
      <c r="C885" s="3" t="s">
        <v>190</v>
      </c>
      <c r="D885" s="3" t="s">
        <v>191</v>
      </c>
      <c r="E885" s="42" t="s">
        <v>192</v>
      </c>
      <c r="F885" s="42" t="s">
        <v>193</v>
      </c>
      <c r="G885" s="42" t="s">
        <v>194</v>
      </c>
      <c r="H885" s="42" t="s">
        <v>195</v>
      </c>
      <c r="I885" s="42" t="s">
        <v>196</v>
      </c>
      <c r="J885" s="42" t="s">
        <v>197</v>
      </c>
      <c r="K885" s="42"/>
      <c r="L885" s="42"/>
    </row>
    <row r="886" spans="1:12" s="10" customFormat="1" x14ac:dyDescent="0.3">
      <c r="A886" s="3">
        <v>2023</v>
      </c>
      <c r="B886" s="39">
        <v>5887116.996684636</v>
      </c>
      <c r="C886" s="39">
        <v>2146155.2802338544</v>
      </c>
      <c r="D886" s="39">
        <v>2070453.6851031072</v>
      </c>
      <c r="E886" s="39">
        <v>249106.68405843258</v>
      </c>
      <c r="F886" s="39">
        <v>920247.72438260436</v>
      </c>
      <c r="G886" s="39">
        <v>506695.58228760585</v>
      </c>
      <c r="H886" s="39">
        <v>642262.73492045945</v>
      </c>
      <c r="I886" s="39">
        <v>130219.07016810354</v>
      </c>
      <c r="J886" s="39">
        <v>1292429.9206335763</v>
      </c>
      <c r="K886" s="38"/>
      <c r="L886" s="38"/>
    </row>
    <row r="887" spans="1:12" s="10" customFormat="1" x14ac:dyDescent="0.3">
      <c r="A887" s="3">
        <f>A886+1</f>
        <v>2024</v>
      </c>
      <c r="B887" s="39">
        <v>5308315.9774718601</v>
      </c>
      <c r="C887" s="39">
        <v>1653955.3806953044</v>
      </c>
      <c r="D887" s="39">
        <v>1861913.1836158037</v>
      </c>
      <c r="E887" s="39">
        <v>297253.47186568787</v>
      </c>
      <c r="F887" s="39">
        <v>877638.7874133446</v>
      </c>
      <c r="G887" s="39">
        <v>483590.50933788635</v>
      </c>
      <c r="H887" s="39">
        <v>637855.23739236873</v>
      </c>
      <c r="I887" s="39">
        <v>174437.56063955917</v>
      </c>
      <c r="J887" s="39">
        <v>1183585.0301277081</v>
      </c>
      <c r="K887" s="38"/>
      <c r="L887" s="38"/>
    </row>
    <row r="888" spans="1:12" s="10" customFormat="1" x14ac:dyDescent="0.3">
      <c r="A888" s="3">
        <f t="shared" ref="A888:A905" si="35">A887+1</f>
        <v>2025</v>
      </c>
      <c r="B888" s="39">
        <v>5049606.9465753846</v>
      </c>
      <c r="C888" s="39">
        <v>1611309.0686127339</v>
      </c>
      <c r="D888" s="39">
        <v>1857267.8659651023</v>
      </c>
      <c r="E888" s="39">
        <v>289640.34513295093</v>
      </c>
      <c r="F888" s="39">
        <v>825331.01825362071</v>
      </c>
      <c r="G888" s="39">
        <v>451818.70430268534</v>
      </c>
      <c r="H888" s="39">
        <v>558932.74509098358</v>
      </c>
      <c r="I888" s="39">
        <v>173231.08243647753</v>
      </c>
      <c r="J888" s="39">
        <v>1139343.9827459326</v>
      </c>
      <c r="K888" s="38"/>
      <c r="L888" s="38"/>
    </row>
    <row r="889" spans="1:12" s="10" customFormat="1" x14ac:dyDescent="0.3">
      <c r="A889" s="3">
        <f t="shared" si="35"/>
        <v>2026</v>
      </c>
      <c r="B889" s="39">
        <v>4363685.5572603075</v>
      </c>
      <c r="C889" s="39">
        <v>1357560.4630263641</v>
      </c>
      <c r="D889" s="39">
        <v>2381498.8688292205</v>
      </c>
      <c r="E889" s="39">
        <v>252077.27329044425</v>
      </c>
      <c r="F889" s="39">
        <v>703336.25578215835</v>
      </c>
      <c r="G889" s="39">
        <v>380505.56858233031</v>
      </c>
      <c r="H889" s="39">
        <v>507272.27164179273</v>
      </c>
      <c r="I889" s="39">
        <v>151981.90972496808</v>
      </c>
      <c r="J889" s="39">
        <v>1010951.8152122499</v>
      </c>
      <c r="K889" s="38"/>
      <c r="L889" s="38"/>
    </row>
    <row r="890" spans="1:12" s="10" customFormat="1" x14ac:dyDescent="0.3">
      <c r="A890" s="3">
        <f t="shared" si="35"/>
        <v>2027</v>
      </c>
      <c r="B890" s="39">
        <v>3677764.1679452304</v>
      </c>
      <c r="C890" s="39">
        <v>1088518.0817812281</v>
      </c>
      <c r="D890" s="39">
        <v>3027879.2425370403</v>
      </c>
      <c r="E890" s="39">
        <v>274795.77265177219</v>
      </c>
      <c r="F890" s="39">
        <v>568161.92185763014</v>
      </c>
      <c r="G890" s="39">
        <v>310247.73694417096</v>
      </c>
      <c r="H890" s="39">
        <v>471988.01379800821</v>
      </c>
      <c r="I890" s="39">
        <v>163412.10089303792</v>
      </c>
      <c r="J890" s="39">
        <v>800640.54001938261</v>
      </c>
      <c r="K890" s="38"/>
      <c r="L890" s="38"/>
    </row>
    <row r="891" spans="1:12" s="10" customFormat="1" x14ac:dyDescent="0.3">
      <c r="A891" s="3">
        <f t="shared" si="35"/>
        <v>2028</v>
      </c>
      <c r="B891" s="39">
        <v>2991842.7786301537</v>
      </c>
      <c r="C891" s="39">
        <v>838317.54834751168</v>
      </c>
      <c r="D891" s="39">
        <v>3723138.4805938271</v>
      </c>
      <c r="E891" s="39">
        <v>310986.62041476305</v>
      </c>
      <c r="F891" s="39">
        <v>441990.83974640176</v>
      </c>
      <c r="G891" s="39">
        <v>242422.54414229444</v>
      </c>
      <c r="H891" s="39">
        <v>389303.7802773955</v>
      </c>
      <c r="I891" s="39">
        <v>189934.56324876484</v>
      </c>
      <c r="J891" s="39">
        <v>578886.88245302229</v>
      </c>
      <c r="K891" s="38"/>
      <c r="L891" s="38"/>
    </row>
    <row r="892" spans="1:12" s="10" customFormat="1" x14ac:dyDescent="0.3">
      <c r="A892" s="3">
        <f t="shared" si="35"/>
        <v>2029</v>
      </c>
      <c r="B892" s="39">
        <v>2305921.3893150762</v>
      </c>
      <c r="C892" s="39">
        <v>648018.15705078375</v>
      </c>
      <c r="D892" s="39">
        <v>4123480.0225884477</v>
      </c>
      <c r="E892" s="39">
        <v>246446.28611752056</v>
      </c>
      <c r="F892" s="39">
        <v>342397.62854941777</v>
      </c>
      <c r="G892" s="39">
        <v>188151.81669220951</v>
      </c>
      <c r="H892" s="39">
        <v>298483.60797202366</v>
      </c>
      <c r="I892" s="39">
        <v>145679.98888692516</v>
      </c>
      <c r="J892" s="39">
        <v>436743.90404619597</v>
      </c>
      <c r="K892" s="38"/>
      <c r="L892" s="38"/>
    </row>
    <row r="893" spans="1:12" s="10" customFormat="1" x14ac:dyDescent="0.3">
      <c r="A893" s="3">
        <f t="shared" si="35"/>
        <v>2030</v>
      </c>
      <c r="B893" s="39">
        <v>1620000</v>
      </c>
      <c r="C893" s="39">
        <v>567418.65033957944</v>
      </c>
      <c r="D893" s="39">
        <v>2804681.0784889199</v>
      </c>
      <c r="E893" s="39">
        <v>206767.5841199939</v>
      </c>
      <c r="F893" s="39">
        <v>297613.52972945065</v>
      </c>
      <c r="G893" s="39">
        <v>165256.22625006776</v>
      </c>
      <c r="H893" s="39">
        <v>259629.79252667134</v>
      </c>
      <c r="I893" s="39">
        <v>123314.21703423686</v>
      </c>
      <c r="J893" s="39">
        <v>0</v>
      </c>
      <c r="K893" s="38"/>
      <c r="L893" s="38"/>
    </row>
    <row r="894" spans="1:12" s="10" customFormat="1" x14ac:dyDescent="0.3">
      <c r="A894" s="3">
        <f t="shared" si="35"/>
        <v>2031</v>
      </c>
      <c r="B894" s="39">
        <v>1458000</v>
      </c>
      <c r="C894" s="39">
        <v>516012.63153178297</v>
      </c>
      <c r="D894" s="39">
        <v>2840232.3855590662</v>
      </c>
      <c r="E894" s="39">
        <v>180396.21491279273</v>
      </c>
      <c r="F894" s="39">
        <v>266759.00167639786</v>
      </c>
      <c r="G894" s="39">
        <v>148235.36930278115</v>
      </c>
      <c r="H894" s="39">
        <v>235413.30733464006</v>
      </c>
      <c r="I894" s="39">
        <v>111183.47524160532</v>
      </c>
      <c r="J894" s="39">
        <v>0</v>
      </c>
      <c r="K894" s="38"/>
      <c r="L894" s="38"/>
    </row>
    <row r="895" spans="1:12" s="10" customFormat="1" x14ac:dyDescent="0.3">
      <c r="A895" s="3">
        <f t="shared" si="35"/>
        <v>2032</v>
      </c>
      <c r="B895" s="39">
        <v>1296000</v>
      </c>
      <c r="C895" s="39">
        <v>478245.51669765118</v>
      </c>
      <c r="D895" s="39">
        <v>2724005.731520649</v>
      </c>
      <c r="E895" s="39">
        <v>160075.27202056936</v>
      </c>
      <c r="F895" s="39">
        <v>230299.68718744846</v>
      </c>
      <c r="G895" s="39">
        <v>128332.461986483</v>
      </c>
      <c r="H895" s="39">
        <v>203351.26530937676</v>
      </c>
      <c r="I895" s="39">
        <v>95695.796798471143</v>
      </c>
      <c r="J895" s="39">
        <v>0</v>
      </c>
      <c r="K895" s="38"/>
      <c r="L895" s="38"/>
    </row>
    <row r="896" spans="1:12" s="10" customFormat="1" x14ac:dyDescent="0.3">
      <c r="A896" s="3">
        <f t="shared" si="35"/>
        <v>2033</v>
      </c>
      <c r="B896" s="39">
        <v>1134000.0000000002</v>
      </c>
      <c r="C896" s="39">
        <v>421935.40115132707</v>
      </c>
      <c r="D896" s="39">
        <v>2767323.7088623573</v>
      </c>
      <c r="E896" s="39">
        <v>140393.95562140798</v>
      </c>
      <c r="F896" s="39">
        <v>203726.92557985071</v>
      </c>
      <c r="G896" s="39">
        <v>110188.0433158556</v>
      </c>
      <c r="H896" s="39">
        <v>173857.19202214302</v>
      </c>
      <c r="I896" s="39">
        <v>83898.482309415835</v>
      </c>
      <c r="J896" s="39">
        <v>0</v>
      </c>
      <c r="K896" s="38"/>
      <c r="L896" s="38"/>
    </row>
    <row r="897" spans="1:12" s="10" customFormat="1" x14ac:dyDescent="0.3">
      <c r="A897" s="3">
        <f t="shared" si="35"/>
        <v>2034</v>
      </c>
      <c r="B897" s="39">
        <v>972000.00000000012</v>
      </c>
      <c r="C897" s="39">
        <v>375088.78893086669</v>
      </c>
      <c r="D897" s="39">
        <v>2677291.9536596257</v>
      </c>
      <c r="E897" s="39">
        <v>116452.92457494925</v>
      </c>
      <c r="F897" s="39">
        <v>168443.65885434361</v>
      </c>
      <c r="G897" s="39">
        <v>94036.742220277665</v>
      </c>
      <c r="H897" s="39">
        <v>146747.81259754303</v>
      </c>
      <c r="I897" s="39">
        <v>71230.072822019923</v>
      </c>
      <c r="J897" s="39">
        <v>0</v>
      </c>
      <c r="K897" s="38"/>
      <c r="L897" s="38"/>
    </row>
    <row r="898" spans="1:12" s="10" customFormat="1" x14ac:dyDescent="0.3">
      <c r="A898" s="3">
        <f t="shared" si="35"/>
        <v>2035</v>
      </c>
      <c r="B898" s="39">
        <v>810000.00000000012</v>
      </c>
      <c r="C898" s="39">
        <v>311825.57573590148</v>
      </c>
      <c r="D898" s="39">
        <v>2767644.3395462749</v>
      </c>
      <c r="E898" s="39">
        <v>98653.312503634341</v>
      </c>
      <c r="F898" s="39">
        <v>141544.60543400029</v>
      </c>
      <c r="G898" s="39">
        <v>77959.71704541576</v>
      </c>
      <c r="H898" s="39">
        <v>121677.56446723282</v>
      </c>
      <c r="I898" s="39">
        <v>58339.224813815432</v>
      </c>
      <c r="J898" s="39">
        <v>0</v>
      </c>
      <c r="K898" s="38"/>
      <c r="L898" s="38"/>
    </row>
    <row r="899" spans="1:12" s="10" customFormat="1" x14ac:dyDescent="0.3">
      <c r="A899" s="3">
        <f t="shared" si="35"/>
        <v>2036</v>
      </c>
      <c r="B899" s="39">
        <v>648000</v>
      </c>
      <c r="C899" s="39">
        <v>259475.9871433097</v>
      </c>
      <c r="D899" s="39">
        <v>2662347.7654309664</v>
      </c>
      <c r="E899" s="39">
        <v>73785.397897001938</v>
      </c>
      <c r="F899" s="39">
        <v>113188.60427827231</v>
      </c>
      <c r="G899" s="39">
        <v>62001.87935453713</v>
      </c>
      <c r="H899" s="39">
        <v>95616.375610708012</v>
      </c>
      <c r="I899" s="39">
        <v>43931.755716170868</v>
      </c>
      <c r="J899" s="39">
        <v>0</v>
      </c>
      <c r="K899" s="38"/>
      <c r="L899" s="38"/>
    </row>
    <row r="900" spans="1:12" s="10" customFormat="1" x14ac:dyDescent="0.3">
      <c r="A900" s="3">
        <f t="shared" si="35"/>
        <v>2037</v>
      </c>
      <c r="B900" s="39">
        <v>485999.99999999988</v>
      </c>
      <c r="C900" s="39">
        <v>197927.0961628035</v>
      </c>
      <c r="D900" s="39">
        <v>2660036.9110448454</v>
      </c>
      <c r="E900" s="39">
        <v>59191.180846519979</v>
      </c>
      <c r="F900" s="39">
        <v>81109.791614877904</v>
      </c>
      <c r="G900" s="39">
        <v>44452.77143089717</v>
      </c>
      <c r="H900" s="39">
        <v>69211.759967027858</v>
      </c>
      <c r="I900" s="39">
        <v>34107.399977873509</v>
      </c>
      <c r="J900" s="39">
        <v>0</v>
      </c>
      <c r="K900" s="38"/>
      <c r="L900" s="38"/>
    </row>
    <row r="901" spans="1:12" s="10" customFormat="1" x14ac:dyDescent="0.3">
      <c r="A901" s="3">
        <f t="shared" si="35"/>
        <v>2038</v>
      </c>
      <c r="B901" s="39">
        <v>324000</v>
      </c>
      <c r="C901" s="39">
        <v>137124.62173865765</v>
      </c>
      <c r="D901" s="39">
        <v>2558583.0749002807</v>
      </c>
      <c r="E901" s="39">
        <v>35546.679509216083</v>
      </c>
      <c r="F901" s="39">
        <v>53392.795297865989</v>
      </c>
      <c r="G901" s="39">
        <v>29882.849533880806</v>
      </c>
      <c r="H901" s="39">
        <v>46764.945004656794</v>
      </c>
      <c r="I901" s="39">
        <v>21288.108915722667</v>
      </c>
      <c r="J901" s="39">
        <v>0</v>
      </c>
      <c r="K901" s="38"/>
      <c r="L901" s="38"/>
    </row>
    <row r="902" spans="1:12" s="10" customFormat="1" x14ac:dyDescent="0.3">
      <c r="A902" s="3">
        <f t="shared" si="35"/>
        <v>2039</v>
      </c>
      <c r="B902" s="39">
        <v>162000.00000000003</v>
      </c>
      <c r="C902" s="39">
        <v>69145.986909895175</v>
      </c>
      <c r="D902" s="39">
        <v>2591049.6585890856</v>
      </c>
      <c r="E902" s="39">
        <v>17789.33564492091</v>
      </c>
      <c r="F902" s="39">
        <v>26621.27993207</v>
      </c>
      <c r="G902" s="39">
        <v>14745.177565123957</v>
      </c>
      <c r="H902" s="39">
        <v>23255.273333568464</v>
      </c>
      <c r="I902" s="39">
        <v>10442.946614421518</v>
      </c>
      <c r="J902" s="39">
        <v>0</v>
      </c>
      <c r="K902" s="38"/>
      <c r="L902" s="38"/>
    </row>
    <row r="903" spans="1:12" s="10" customFormat="1" x14ac:dyDescent="0.3">
      <c r="A903" s="3">
        <f t="shared" si="35"/>
        <v>2040</v>
      </c>
      <c r="B903" s="39">
        <v>0</v>
      </c>
      <c r="C903" s="39">
        <v>0</v>
      </c>
      <c r="D903" s="39">
        <v>2411226.3258117959</v>
      </c>
      <c r="E903" s="39">
        <v>0</v>
      </c>
      <c r="F903" s="39">
        <v>0</v>
      </c>
      <c r="G903" s="39">
        <v>0</v>
      </c>
      <c r="H903" s="39">
        <v>0</v>
      </c>
      <c r="I903" s="39">
        <v>0</v>
      </c>
      <c r="J903" s="39">
        <v>0</v>
      </c>
      <c r="K903" s="38"/>
      <c r="L903" s="38"/>
    </row>
    <row r="904" spans="1:12" s="10" customFormat="1" x14ac:dyDescent="0.3">
      <c r="A904" s="3">
        <f t="shared" si="35"/>
        <v>2041</v>
      </c>
      <c r="B904" s="39">
        <v>0</v>
      </c>
      <c r="C904" s="39">
        <v>0</v>
      </c>
      <c r="D904" s="39">
        <v>2374333.7423345963</v>
      </c>
      <c r="E904" s="39">
        <v>0</v>
      </c>
      <c r="F904" s="39">
        <v>0</v>
      </c>
      <c r="G904" s="39">
        <v>0</v>
      </c>
      <c r="H904" s="39">
        <v>0</v>
      </c>
      <c r="I904" s="39">
        <v>0</v>
      </c>
      <c r="J904" s="39">
        <v>0</v>
      </c>
      <c r="K904" s="38"/>
      <c r="L904" s="38"/>
    </row>
    <row r="905" spans="1:12" s="10" customFormat="1" x14ac:dyDescent="0.3">
      <c r="A905" s="3">
        <f t="shared" si="35"/>
        <v>2042</v>
      </c>
      <c r="B905" s="39">
        <v>0</v>
      </c>
      <c r="C905" s="39">
        <v>0</v>
      </c>
      <c r="D905" s="39">
        <v>2185187.0054567959</v>
      </c>
      <c r="E905" s="39">
        <v>0</v>
      </c>
      <c r="F905" s="39">
        <v>0</v>
      </c>
      <c r="G905" s="39">
        <v>0</v>
      </c>
      <c r="H905" s="39">
        <v>0</v>
      </c>
      <c r="I905" s="39">
        <v>0</v>
      </c>
      <c r="J905" s="39">
        <v>0</v>
      </c>
      <c r="K905" s="38"/>
      <c r="L905" s="38"/>
    </row>
    <row r="906" spans="1:12" s="10" customFormat="1" x14ac:dyDescent="0.3">
      <c r="A906" s="3">
        <v>2043</v>
      </c>
      <c r="B906" s="39">
        <v>0</v>
      </c>
      <c r="C906" s="39">
        <v>0</v>
      </c>
      <c r="D906" s="39">
        <v>2222696.3092174032</v>
      </c>
      <c r="E906" s="39">
        <v>0</v>
      </c>
      <c r="F906" s="39">
        <v>0</v>
      </c>
      <c r="G906" s="39">
        <v>0</v>
      </c>
      <c r="H906" s="39">
        <v>0</v>
      </c>
      <c r="I906" s="39">
        <v>0</v>
      </c>
      <c r="J906" s="39">
        <v>0</v>
      </c>
      <c r="K906" s="38"/>
      <c r="L906" s="38"/>
    </row>
    <row r="907" spans="1:12" x14ac:dyDescent="0.3">
      <c r="E907" s="26"/>
      <c r="F907" s="26"/>
      <c r="G907" s="26"/>
      <c r="H907" s="26"/>
      <c r="I907" s="26"/>
      <c r="J907" s="26"/>
      <c r="K907" s="26"/>
      <c r="L907" s="26"/>
    </row>
    <row r="908" spans="1:12" ht="13.95" customHeight="1" x14ac:dyDescent="0.3">
      <c r="A908" s="3">
        <f>A883+1</f>
        <v>36</v>
      </c>
      <c r="B908" s="9" t="str">
        <f ca="1">OFFSET(Portfolios!$B$7,A908,0)</f>
        <v>Portfolio36</v>
      </c>
      <c r="C908" s="9"/>
      <c r="E908" s="106" t="s">
        <v>180</v>
      </c>
      <c r="F908" s="106"/>
      <c r="G908" s="106"/>
      <c r="H908" s="106"/>
      <c r="I908" s="106"/>
      <c r="J908" s="106"/>
      <c r="K908" s="26"/>
      <c r="L908" s="26"/>
    </row>
    <row r="909" spans="1:12" x14ac:dyDescent="0.3">
      <c r="C909" s="28" t="s">
        <v>181</v>
      </c>
      <c r="D909" s="28" t="s">
        <v>182</v>
      </c>
      <c r="E909" s="26" t="s">
        <v>183</v>
      </c>
      <c r="F909" s="26" t="s">
        <v>184</v>
      </c>
      <c r="G909" s="26" t="s">
        <v>185</v>
      </c>
      <c r="H909" s="26" t="s">
        <v>186</v>
      </c>
      <c r="I909" s="26" t="s">
        <v>187</v>
      </c>
      <c r="J909" s="26" t="s">
        <v>188</v>
      </c>
      <c r="K909" s="26"/>
      <c r="L909" s="26"/>
    </row>
    <row r="910" spans="1:12" s="11" customFormat="1" x14ac:dyDescent="0.3">
      <c r="A910" s="3" t="s">
        <v>160</v>
      </c>
      <c r="B910" s="3" t="s">
        <v>189</v>
      </c>
      <c r="C910" s="3" t="s">
        <v>190</v>
      </c>
      <c r="D910" s="3" t="s">
        <v>191</v>
      </c>
      <c r="E910" s="42" t="s">
        <v>192</v>
      </c>
      <c r="F910" s="42" t="s">
        <v>193</v>
      </c>
      <c r="G910" s="42" t="s">
        <v>194</v>
      </c>
      <c r="H910" s="42" t="s">
        <v>195</v>
      </c>
      <c r="I910" s="42" t="s">
        <v>196</v>
      </c>
      <c r="J910" s="42" t="s">
        <v>197</v>
      </c>
      <c r="K910" s="42"/>
      <c r="L910" s="42"/>
    </row>
    <row r="911" spans="1:12" s="10" customFormat="1" x14ac:dyDescent="0.3">
      <c r="A911" s="3">
        <v>2023</v>
      </c>
      <c r="B911" s="39">
        <v>5887116.996684636</v>
      </c>
      <c r="C911" s="39">
        <v>2146155.2802338544</v>
      </c>
      <c r="D911" s="39">
        <v>2070453.6851031072</v>
      </c>
      <c r="E911" s="39">
        <v>249106.68405843258</v>
      </c>
      <c r="F911" s="39">
        <v>920247.72438260436</v>
      </c>
      <c r="G911" s="39">
        <v>506695.58228760585</v>
      </c>
      <c r="H911" s="39">
        <v>642262.73492045945</v>
      </c>
      <c r="I911" s="39">
        <v>130219.07016810354</v>
      </c>
      <c r="J911" s="39">
        <v>1292429.9206335763</v>
      </c>
      <c r="K911" s="38"/>
      <c r="L911" s="38"/>
    </row>
    <row r="912" spans="1:12" s="10" customFormat="1" x14ac:dyDescent="0.3">
      <c r="A912" s="3">
        <f>A911+1</f>
        <v>2024</v>
      </c>
      <c r="B912" s="39">
        <v>5308315.9774718601</v>
      </c>
      <c r="C912" s="39">
        <v>1653955.3806953044</v>
      </c>
      <c r="D912" s="39">
        <v>1861913.1836158037</v>
      </c>
      <c r="E912" s="39">
        <v>297253.47186568787</v>
      </c>
      <c r="F912" s="39">
        <v>877638.7874133446</v>
      </c>
      <c r="G912" s="39">
        <v>483590.50933788635</v>
      </c>
      <c r="H912" s="39">
        <v>637855.23739236873</v>
      </c>
      <c r="I912" s="39">
        <v>174437.56063955917</v>
      </c>
      <c r="J912" s="39">
        <v>1183585.0301277081</v>
      </c>
      <c r="K912" s="38"/>
      <c r="L912" s="38"/>
    </row>
    <row r="913" spans="1:12" s="10" customFormat="1" x14ac:dyDescent="0.3">
      <c r="A913" s="3">
        <f t="shared" ref="A913:A931" si="36">A912+1</f>
        <v>2025</v>
      </c>
      <c r="B913" s="39">
        <v>5049606.9465753846</v>
      </c>
      <c r="C913" s="39">
        <v>1611309.0686127339</v>
      </c>
      <c r="D913" s="39">
        <v>1857267.8659651023</v>
      </c>
      <c r="E913" s="39">
        <v>289640.34513295093</v>
      </c>
      <c r="F913" s="39">
        <v>825331.01825362071</v>
      </c>
      <c r="G913" s="39">
        <v>451818.70430268534</v>
      </c>
      <c r="H913" s="39">
        <v>558932.74509098358</v>
      </c>
      <c r="I913" s="39">
        <v>173231.08243647753</v>
      </c>
      <c r="J913" s="39">
        <v>1139343.9827459326</v>
      </c>
      <c r="K913" s="38"/>
      <c r="L913" s="38"/>
    </row>
    <row r="914" spans="1:12" s="10" customFormat="1" x14ac:dyDescent="0.3">
      <c r="A914" s="3">
        <f t="shared" si="36"/>
        <v>2026</v>
      </c>
      <c r="B914" s="39">
        <v>4363685.5572603075</v>
      </c>
      <c r="C914" s="39">
        <v>1357560.4630263641</v>
      </c>
      <c r="D914" s="39">
        <v>2381498.8688292205</v>
      </c>
      <c r="E914" s="39">
        <v>252077.27329044425</v>
      </c>
      <c r="F914" s="39">
        <v>703336.25578215835</v>
      </c>
      <c r="G914" s="39">
        <v>380505.56858233031</v>
      </c>
      <c r="H914" s="39">
        <v>507272.27164179273</v>
      </c>
      <c r="I914" s="39">
        <v>151981.90972496808</v>
      </c>
      <c r="J914" s="39">
        <v>1010951.8152122499</v>
      </c>
      <c r="K914" s="38"/>
      <c r="L914" s="38"/>
    </row>
    <row r="915" spans="1:12" s="10" customFormat="1" x14ac:dyDescent="0.3">
      <c r="A915" s="3">
        <f t="shared" si="36"/>
        <v>2027</v>
      </c>
      <c r="B915" s="39">
        <v>3677764.1679452304</v>
      </c>
      <c r="C915" s="39">
        <v>1088518.0817812281</v>
      </c>
      <c r="D915" s="39">
        <v>3027879.2425370403</v>
      </c>
      <c r="E915" s="39">
        <v>274795.77265177219</v>
      </c>
      <c r="F915" s="39">
        <v>568161.92185763014</v>
      </c>
      <c r="G915" s="39">
        <v>310247.73694417096</v>
      </c>
      <c r="H915" s="39">
        <v>471988.01379800821</v>
      </c>
      <c r="I915" s="39">
        <v>163412.10089303792</v>
      </c>
      <c r="J915" s="39">
        <v>800640.54001938261</v>
      </c>
      <c r="K915" s="38"/>
      <c r="L915" s="38"/>
    </row>
    <row r="916" spans="1:12" s="10" customFormat="1" x14ac:dyDescent="0.3">
      <c r="A916" s="3">
        <f t="shared" si="36"/>
        <v>2028</v>
      </c>
      <c r="B916" s="39">
        <v>2991842.7786301537</v>
      </c>
      <c r="C916" s="39">
        <v>838317.54834751168</v>
      </c>
      <c r="D916" s="39">
        <v>3723138.4805938271</v>
      </c>
      <c r="E916" s="39">
        <v>310986.62041476305</v>
      </c>
      <c r="F916" s="39">
        <v>441990.83974640176</v>
      </c>
      <c r="G916" s="39">
        <v>242422.54414229444</v>
      </c>
      <c r="H916" s="39">
        <v>389303.7802773955</v>
      </c>
      <c r="I916" s="39">
        <v>189934.56324876484</v>
      </c>
      <c r="J916" s="39">
        <v>578886.88245302229</v>
      </c>
      <c r="K916" s="38"/>
      <c r="L916" s="38"/>
    </row>
    <row r="917" spans="1:12" s="10" customFormat="1" x14ac:dyDescent="0.3">
      <c r="A917" s="3">
        <f t="shared" si="36"/>
        <v>2029</v>
      </c>
      <c r="B917" s="39">
        <v>2305921.3893150762</v>
      </c>
      <c r="C917" s="39">
        <v>648018.15705078375</v>
      </c>
      <c r="D917" s="39">
        <v>4123480.0225884477</v>
      </c>
      <c r="E917" s="39">
        <v>246446.28611752056</v>
      </c>
      <c r="F917" s="39">
        <v>342397.62854941777</v>
      </c>
      <c r="G917" s="39">
        <v>188151.81669220951</v>
      </c>
      <c r="H917" s="39">
        <v>298483.60797202366</v>
      </c>
      <c r="I917" s="39">
        <v>145679.98888692516</v>
      </c>
      <c r="J917" s="39">
        <v>436743.90404619597</v>
      </c>
      <c r="K917" s="38"/>
      <c r="L917" s="38"/>
    </row>
    <row r="918" spans="1:12" s="10" customFormat="1" x14ac:dyDescent="0.3">
      <c r="A918" s="3">
        <f t="shared" si="36"/>
        <v>2030</v>
      </c>
      <c r="B918" s="39">
        <v>1620000</v>
      </c>
      <c r="C918" s="39">
        <v>567418.65033957944</v>
      </c>
      <c r="D918" s="39">
        <v>2804681.0784889199</v>
      </c>
      <c r="E918" s="39">
        <v>206767.5841199939</v>
      </c>
      <c r="F918" s="39">
        <v>297613.52972945065</v>
      </c>
      <c r="G918" s="39">
        <v>165256.22625006776</v>
      </c>
      <c r="H918" s="39">
        <v>259629.79252667134</v>
      </c>
      <c r="I918" s="39">
        <v>123314.21703423686</v>
      </c>
      <c r="J918" s="39">
        <v>0</v>
      </c>
      <c r="K918" s="38"/>
      <c r="L918" s="38"/>
    </row>
    <row r="919" spans="1:12" s="10" customFormat="1" x14ac:dyDescent="0.3">
      <c r="A919" s="3">
        <f t="shared" si="36"/>
        <v>2031</v>
      </c>
      <c r="B919" s="39">
        <v>1458000</v>
      </c>
      <c r="C919" s="39">
        <v>516012.63153178297</v>
      </c>
      <c r="D919" s="39">
        <v>2840232.3855590662</v>
      </c>
      <c r="E919" s="39">
        <v>180396.21491279273</v>
      </c>
      <c r="F919" s="39">
        <v>266759.00167639786</v>
      </c>
      <c r="G919" s="39">
        <v>148235.36930278115</v>
      </c>
      <c r="H919" s="39">
        <v>235413.30733464006</v>
      </c>
      <c r="I919" s="39">
        <v>111183.47524160532</v>
      </c>
      <c r="J919" s="39">
        <v>0</v>
      </c>
      <c r="K919" s="38"/>
      <c r="L919" s="38"/>
    </row>
    <row r="920" spans="1:12" s="10" customFormat="1" x14ac:dyDescent="0.3">
      <c r="A920" s="3">
        <f t="shared" si="36"/>
        <v>2032</v>
      </c>
      <c r="B920" s="39">
        <v>1296000</v>
      </c>
      <c r="C920" s="39">
        <v>478245.51669765118</v>
      </c>
      <c r="D920" s="39">
        <v>2724005.731520649</v>
      </c>
      <c r="E920" s="39">
        <v>160075.27202056936</v>
      </c>
      <c r="F920" s="39">
        <v>230299.68718744846</v>
      </c>
      <c r="G920" s="39">
        <v>128332.461986483</v>
      </c>
      <c r="H920" s="39">
        <v>203351.26530937676</v>
      </c>
      <c r="I920" s="39">
        <v>95695.796798471143</v>
      </c>
      <c r="J920" s="39">
        <v>0</v>
      </c>
      <c r="K920" s="38"/>
      <c r="L920" s="38"/>
    </row>
    <row r="921" spans="1:12" s="10" customFormat="1" x14ac:dyDescent="0.3">
      <c r="A921" s="3">
        <f t="shared" si="36"/>
        <v>2033</v>
      </c>
      <c r="B921" s="39">
        <v>1134000.0000000002</v>
      </c>
      <c r="C921" s="39">
        <v>421935.40115132707</v>
      </c>
      <c r="D921" s="39">
        <v>2767323.7088623573</v>
      </c>
      <c r="E921" s="39">
        <v>140393.95562140798</v>
      </c>
      <c r="F921" s="39">
        <v>203726.92557985071</v>
      </c>
      <c r="G921" s="39">
        <v>110188.0433158556</v>
      </c>
      <c r="H921" s="39">
        <v>173857.19202214302</v>
      </c>
      <c r="I921" s="39">
        <v>83898.482309415835</v>
      </c>
      <c r="J921" s="39">
        <v>0</v>
      </c>
      <c r="K921" s="38"/>
      <c r="L921" s="38"/>
    </row>
    <row r="922" spans="1:12" s="10" customFormat="1" x14ac:dyDescent="0.3">
      <c r="A922" s="3">
        <f t="shared" si="36"/>
        <v>2034</v>
      </c>
      <c r="B922" s="39">
        <v>972000.00000000012</v>
      </c>
      <c r="C922" s="39">
        <v>375088.78893086669</v>
      </c>
      <c r="D922" s="39">
        <v>2677291.9536596257</v>
      </c>
      <c r="E922" s="39">
        <v>116452.92457494925</v>
      </c>
      <c r="F922" s="39">
        <v>168443.65885434361</v>
      </c>
      <c r="G922" s="39">
        <v>94036.742220277665</v>
      </c>
      <c r="H922" s="39">
        <v>146747.81259754303</v>
      </c>
      <c r="I922" s="39">
        <v>71230.072822019923</v>
      </c>
      <c r="J922" s="39">
        <v>0</v>
      </c>
      <c r="K922" s="38"/>
      <c r="L922" s="38"/>
    </row>
    <row r="923" spans="1:12" s="10" customFormat="1" x14ac:dyDescent="0.3">
      <c r="A923" s="3">
        <f t="shared" si="36"/>
        <v>2035</v>
      </c>
      <c r="B923" s="39">
        <v>810000.00000000012</v>
      </c>
      <c r="C923" s="39">
        <v>311825.57573590148</v>
      </c>
      <c r="D923" s="39">
        <v>2767644.3395462749</v>
      </c>
      <c r="E923" s="39">
        <v>98653.312503634341</v>
      </c>
      <c r="F923" s="39">
        <v>141544.60543400029</v>
      </c>
      <c r="G923" s="39">
        <v>77959.71704541576</v>
      </c>
      <c r="H923" s="39">
        <v>121677.56446723282</v>
      </c>
      <c r="I923" s="39">
        <v>58339.224813815432</v>
      </c>
      <c r="J923" s="39">
        <v>0</v>
      </c>
      <c r="K923" s="38"/>
      <c r="L923" s="38"/>
    </row>
    <row r="924" spans="1:12" s="10" customFormat="1" x14ac:dyDescent="0.3">
      <c r="A924" s="3">
        <f t="shared" si="36"/>
        <v>2036</v>
      </c>
      <c r="B924" s="39">
        <v>648000</v>
      </c>
      <c r="C924" s="39">
        <v>259475.9871433097</v>
      </c>
      <c r="D924" s="39">
        <v>2662347.7654309664</v>
      </c>
      <c r="E924" s="39">
        <v>73785.397897001938</v>
      </c>
      <c r="F924" s="39">
        <v>113188.60427827231</v>
      </c>
      <c r="G924" s="39">
        <v>62001.87935453713</v>
      </c>
      <c r="H924" s="39">
        <v>95616.375610708012</v>
      </c>
      <c r="I924" s="39">
        <v>43931.755716170868</v>
      </c>
      <c r="J924" s="39">
        <v>0</v>
      </c>
      <c r="K924" s="38"/>
      <c r="L924" s="38"/>
    </row>
    <row r="925" spans="1:12" s="10" customFormat="1" x14ac:dyDescent="0.3">
      <c r="A925" s="3">
        <f t="shared" si="36"/>
        <v>2037</v>
      </c>
      <c r="B925" s="39">
        <v>485999.99999999988</v>
      </c>
      <c r="C925" s="39">
        <v>197927.0961628035</v>
      </c>
      <c r="D925" s="39">
        <v>2660036.9110448454</v>
      </c>
      <c r="E925" s="39">
        <v>59191.180846519979</v>
      </c>
      <c r="F925" s="39">
        <v>81109.791614877904</v>
      </c>
      <c r="G925" s="39">
        <v>44452.77143089717</v>
      </c>
      <c r="H925" s="39">
        <v>69211.759967027858</v>
      </c>
      <c r="I925" s="39">
        <v>34107.399977873509</v>
      </c>
      <c r="J925" s="39">
        <v>0</v>
      </c>
      <c r="K925" s="38"/>
      <c r="L925" s="38"/>
    </row>
    <row r="926" spans="1:12" s="10" customFormat="1" x14ac:dyDescent="0.3">
      <c r="A926" s="3">
        <f t="shared" si="36"/>
        <v>2038</v>
      </c>
      <c r="B926" s="39">
        <v>324000</v>
      </c>
      <c r="C926" s="39">
        <v>137124.62173865765</v>
      </c>
      <c r="D926" s="39">
        <v>2558583.0749002807</v>
      </c>
      <c r="E926" s="39">
        <v>35546.679509216083</v>
      </c>
      <c r="F926" s="39">
        <v>53392.795297865989</v>
      </c>
      <c r="G926" s="39">
        <v>29882.849533880806</v>
      </c>
      <c r="H926" s="39">
        <v>46764.945004656794</v>
      </c>
      <c r="I926" s="39">
        <v>21288.108915722667</v>
      </c>
      <c r="J926" s="39">
        <v>0</v>
      </c>
      <c r="K926" s="38"/>
      <c r="L926" s="38"/>
    </row>
    <row r="927" spans="1:12" s="10" customFormat="1" x14ac:dyDescent="0.3">
      <c r="A927" s="3">
        <f t="shared" si="36"/>
        <v>2039</v>
      </c>
      <c r="B927" s="39">
        <v>162000.00000000003</v>
      </c>
      <c r="C927" s="39">
        <v>69145.986909895175</v>
      </c>
      <c r="D927" s="39">
        <v>2591049.6585890856</v>
      </c>
      <c r="E927" s="39">
        <v>17789.33564492091</v>
      </c>
      <c r="F927" s="39">
        <v>26621.27993207</v>
      </c>
      <c r="G927" s="39">
        <v>14745.177565123957</v>
      </c>
      <c r="H927" s="39">
        <v>23255.273333568464</v>
      </c>
      <c r="I927" s="39">
        <v>10442.946614421518</v>
      </c>
      <c r="J927" s="39">
        <v>0</v>
      </c>
      <c r="K927" s="38"/>
      <c r="L927" s="38"/>
    </row>
    <row r="928" spans="1:12" s="10" customFormat="1" x14ac:dyDescent="0.3">
      <c r="A928" s="3">
        <f t="shared" si="36"/>
        <v>2040</v>
      </c>
      <c r="B928" s="39">
        <v>0</v>
      </c>
      <c r="C928" s="39">
        <v>0</v>
      </c>
      <c r="D928" s="39">
        <v>2411226.3258117959</v>
      </c>
      <c r="E928" s="39">
        <v>0</v>
      </c>
      <c r="F928" s="39">
        <v>0</v>
      </c>
      <c r="G928" s="39">
        <v>0</v>
      </c>
      <c r="H928" s="39">
        <v>0</v>
      </c>
      <c r="I928" s="39">
        <v>0</v>
      </c>
      <c r="J928" s="39">
        <v>0</v>
      </c>
      <c r="K928" s="38"/>
      <c r="L928" s="38"/>
    </row>
    <row r="929" spans="1:12" s="10" customFormat="1" x14ac:dyDescent="0.3">
      <c r="A929" s="3">
        <f t="shared" si="36"/>
        <v>2041</v>
      </c>
      <c r="B929" s="39">
        <v>0</v>
      </c>
      <c r="C929" s="39">
        <v>0</v>
      </c>
      <c r="D929" s="39">
        <v>2374333.7423345963</v>
      </c>
      <c r="E929" s="39">
        <v>0</v>
      </c>
      <c r="F929" s="39">
        <v>0</v>
      </c>
      <c r="G929" s="39">
        <v>0</v>
      </c>
      <c r="H929" s="39">
        <v>0</v>
      </c>
      <c r="I929" s="39">
        <v>0</v>
      </c>
      <c r="J929" s="39">
        <v>0</v>
      </c>
      <c r="K929" s="38"/>
      <c r="L929" s="38"/>
    </row>
    <row r="930" spans="1:12" s="10" customFormat="1" x14ac:dyDescent="0.3">
      <c r="A930" s="3">
        <f t="shared" si="36"/>
        <v>2042</v>
      </c>
      <c r="B930" s="39">
        <v>0</v>
      </c>
      <c r="C930" s="39">
        <v>0</v>
      </c>
      <c r="D930" s="39">
        <v>2185187.0054567959</v>
      </c>
      <c r="E930" s="39">
        <v>0</v>
      </c>
      <c r="F930" s="39">
        <v>0</v>
      </c>
      <c r="G930" s="39">
        <v>0</v>
      </c>
      <c r="H930" s="39">
        <v>0</v>
      </c>
      <c r="I930" s="39">
        <v>0</v>
      </c>
      <c r="J930" s="39">
        <v>0</v>
      </c>
      <c r="K930" s="38"/>
      <c r="L930" s="38"/>
    </row>
    <row r="931" spans="1:12" s="10" customFormat="1" x14ac:dyDescent="0.3">
      <c r="A931" s="3">
        <f t="shared" si="36"/>
        <v>2043</v>
      </c>
      <c r="B931" s="39">
        <v>0</v>
      </c>
      <c r="C931" s="39">
        <v>0</v>
      </c>
      <c r="D931" s="39">
        <v>2222696.3092174032</v>
      </c>
      <c r="E931" s="39">
        <v>0</v>
      </c>
      <c r="F931" s="39">
        <v>0</v>
      </c>
      <c r="G931" s="39">
        <v>0</v>
      </c>
      <c r="H931" s="39">
        <v>0</v>
      </c>
      <c r="I931" s="39">
        <v>0</v>
      </c>
      <c r="J931" s="39">
        <v>0</v>
      </c>
      <c r="K931" s="38"/>
      <c r="L931" s="38"/>
    </row>
    <row r="932" spans="1:12" x14ac:dyDescent="0.3">
      <c r="E932" s="26"/>
      <c r="F932" s="26"/>
      <c r="G932" s="26"/>
      <c r="H932" s="26"/>
      <c r="I932" s="26"/>
      <c r="J932" s="26"/>
      <c r="K932" s="26"/>
      <c r="L932" s="26"/>
    </row>
    <row r="933" spans="1:12" x14ac:dyDescent="0.3">
      <c r="A933" s="3">
        <f>A908+1</f>
        <v>37</v>
      </c>
      <c r="B933" s="9" t="str">
        <f ca="1">OFFSET(Portfolios!$B$7,A933,0)</f>
        <v>Portfolio37</v>
      </c>
      <c r="C933" s="9"/>
      <c r="E933" s="106" t="s">
        <v>180</v>
      </c>
      <c r="F933" s="106"/>
      <c r="G933" s="106"/>
      <c r="H933" s="106"/>
      <c r="I933" s="106"/>
      <c r="J933" s="106"/>
      <c r="K933" s="26"/>
      <c r="L933" s="26"/>
    </row>
    <row r="934" spans="1:12" x14ac:dyDescent="0.3">
      <c r="C934" s="28" t="s">
        <v>181</v>
      </c>
      <c r="D934" s="28" t="s">
        <v>182</v>
      </c>
      <c r="E934" s="26" t="s">
        <v>183</v>
      </c>
      <c r="F934" s="26" t="s">
        <v>184</v>
      </c>
      <c r="G934" s="26" t="s">
        <v>185</v>
      </c>
      <c r="H934" s="26" t="s">
        <v>186</v>
      </c>
      <c r="I934" s="26" t="s">
        <v>187</v>
      </c>
      <c r="J934" s="26" t="s">
        <v>188</v>
      </c>
      <c r="K934" s="26"/>
      <c r="L934" s="26"/>
    </row>
    <row r="935" spans="1:12" s="11" customFormat="1" x14ac:dyDescent="0.3">
      <c r="A935" s="3" t="s">
        <v>160</v>
      </c>
      <c r="B935" s="3" t="s">
        <v>189</v>
      </c>
      <c r="C935" s="3" t="s">
        <v>190</v>
      </c>
      <c r="D935" s="3" t="s">
        <v>191</v>
      </c>
      <c r="E935" s="42" t="s">
        <v>192</v>
      </c>
      <c r="F935" s="42" t="s">
        <v>193</v>
      </c>
      <c r="G935" s="42" t="s">
        <v>194</v>
      </c>
      <c r="H935" s="42" t="s">
        <v>195</v>
      </c>
      <c r="I935" s="42" t="s">
        <v>196</v>
      </c>
      <c r="J935" s="42" t="s">
        <v>197</v>
      </c>
      <c r="K935" s="42"/>
      <c r="L935" s="42"/>
    </row>
    <row r="936" spans="1:12" s="10" customFormat="1" x14ac:dyDescent="0.3">
      <c r="A936" s="3">
        <v>2023</v>
      </c>
      <c r="B936" s="39">
        <v>5887116.996684636</v>
      </c>
      <c r="C936" s="39">
        <v>2146155.2802338544</v>
      </c>
      <c r="D936" s="39">
        <v>2070453.6851031072</v>
      </c>
      <c r="E936" s="39">
        <v>249106.68405843258</v>
      </c>
      <c r="F936" s="39">
        <v>920247.72438260436</v>
      </c>
      <c r="G936" s="39">
        <v>506695.58228760585</v>
      </c>
      <c r="H936" s="39">
        <v>642262.73492045945</v>
      </c>
      <c r="I936" s="39">
        <v>130219.07016810354</v>
      </c>
      <c r="J936" s="39">
        <v>1292429.9206335763</v>
      </c>
      <c r="K936" s="38"/>
      <c r="L936" s="38"/>
    </row>
    <row r="937" spans="1:12" s="10" customFormat="1" x14ac:dyDescent="0.3">
      <c r="A937" s="3">
        <f>A936+1</f>
        <v>2024</v>
      </c>
      <c r="B937" s="39">
        <v>5308315.9774718601</v>
      </c>
      <c r="C937" s="39">
        <v>1653955.3806953044</v>
      </c>
      <c r="D937" s="39">
        <v>1861913.1836158037</v>
      </c>
      <c r="E937" s="39">
        <v>297253.47186568787</v>
      </c>
      <c r="F937" s="39">
        <v>877638.7874133446</v>
      </c>
      <c r="G937" s="39">
        <v>483590.50933788635</v>
      </c>
      <c r="H937" s="39">
        <v>637855.23739236873</v>
      </c>
      <c r="I937" s="39">
        <v>174437.56063955917</v>
      </c>
      <c r="J937" s="39">
        <v>1183585.0301277081</v>
      </c>
      <c r="K937" s="38"/>
      <c r="L937" s="38"/>
    </row>
    <row r="938" spans="1:12" s="10" customFormat="1" x14ac:dyDescent="0.3">
      <c r="A938" s="3">
        <f t="shared" ref="A938:A956" si="37">A937+1</f>
        <v>2025</v>
      </c>
      <c r="B938" s="39">
        <v>5049606.9465753846</v>
      </c>
      <c r="C938" s="39">
        <v>1611309.0686127339</v>
      </c>
      <c r="D938" s="39">
        <v>1857267.8659651023</v>
      </c>
      <c r="E938" s="39">
        <v>289640.34513295093</v>
      </c>
      <c r="F938" s="39">
        <v>825331.01825362071</v>
      </c>
      <c r="G938" s="39">
        <v>451818.70430268534</v>
      </c>
      <c r="H938" s="39">
        <v>558932.74509098358</v>
      </c>
      <c r="I938" s="39">
        <v>173231.08243647753</v>
      </c>
      <c r="J938" s="39">
        <v>1139343.9827459326</v>
      </c>
      <c r="K938" s="38"/>
      <c r="L938" s="38"/>
    </row>
    <row r="939" spans="1:12" s="10" customFormat="1" x14ac:dyDescent="0.3">
      <c r="A939" s="3">
        <f t="shared" si="37"/>
        <v>2026</v>
      </c>
      <c r="B939" s="39">
        <v>4363685.5572603075</v>
      </c>
      <c r="C939" s="39">
        <v>1357560.4630263641</v>
      </c>
      <c r="D939" s="39">
        <v>2381498.8688292205</v>
      </c>
      <c r="E939" s="39">
        <v>252077.27329044425</v>
      </c>
      <c r="F939" s="39">
        <v>703336.25578215835</v>
      </c>
      <c r="G939" s="39">
        <v>380505.56858233031</v>
      </c>
      <c r="H939" s="39">
        <v>507272.27164179273</v>
      </c>
      <c r="I939" s="39">
        <v>151981.90972496808</v>
      </c>
      <c r="J939" s="39">
        <v>1010951.8152122499</v>
      </c>
      <c r="K939" s="38"/>
      <c r="L939" s="38"/>
    </row>
    <row r="940" spans="1:12" s="10" customFormat="1" x14ac:dyDescent="0.3">
      <c r="A940" s="3">
        <f t="shared" si="37"/>
        <v>2027</v>
      </c>
      <c r="B940" s="39">
        <v>3677764.1679452304</v>
      </c>
      <c r="C940" s="39">
        <v>1088518.0817812281</v>
      </c>
      <c r="D940" s="39">
        <v>3027879.2425370403</v>
      </c>
      <c r="E940" s="39">
        <v>274795.77265177219</v>
      </c>
      <c r="F940" s="39">
        <v>568161.92185763014</v>
      </c>
      <c r="G940" s="39">
        <v>310247.73694417096</v>
      </c>
      <c r="H940" s="39">
        <v>471988.01379800821</v>
      </c>
      <c r="I940" s="39">
        <v>163412.10089303792</v>
      </c>
      <c r="J940" s="39">
        <v>800640.54001938261</v>
      </c>
      <c r="K940" s="38"/>
      <c r="L940" s="38"/>
    </row>
    <row r="941" spans="1:12" s="10" customFormat="1" x14ac:dyDescent="0.3">
      <c r="A941" s="3">
        <f t="shared" si="37"/>
        <v>2028</v>
      </c>
      <c r="B941" s="39">
        <v>2991842.7786301537</v>
      </c>
      <c r="C941" s="39">
        <v>838317.54834751168</v>
      </c>
      <c r="D941" s="39">
        <v>3723138.4805938271</v>
      </c>
      <c r="E941" s="39">
        <v>310986.62041476305</v>
      </c>
      <c r="F941" s="39">
        <v>441990.83974640176</v>
      </c>
      <c r="G941" s="39">
        <v>242422.54414229444</v>
      </c>
      <c r="H941" s="39">
        <v>389303.7802773955</v>
      </c>
      <c r="I941" s="39">
        <v>189934.56324876484</v>
      </c>
      <c r="J941" s="39">
        <v>578886.88245302229</v>
      </c>
      <c r="K941" s="38"/>
      <c r="L941" s="38"/>
    </row>
    <row r="942" spans="1:12" s="10" customFormat="1" x14ac:dyDescent="0.3">
      <c r="A942" s="3">
        <f t="shared" si="37"/>
        <v>2029</v>
      </c>
      <c r="B942" s="39">
        <v>2305921.3893150762</v>
      </c>
      <c r="C942" s="39">
        <v>648018.15705078375</v>
      </c>
      <c r="D942" s="39">
        <v>4123480.0225884477</v>
      </c>
      <c r="E942" s="39">
        <v>246446.28611752056</v>
      </c>
      <c r="F942" s="39">
        <v>342397.62854941777</v>
      </c>
      <c r="G942" s="39">
        <v>188151.81669220951</v>
      </c>
      <c r="H942" s="39">
        <v>298483.60797202366</v>
      </c>
      <c r="I942" s="39">
        <v>145679.98888692516</v>
      </c>
      <c r="J942" s="39">
        <v>436743.90404619597</v>
      </c>
      <c r="K942" s="38"/>
      <c r="L942" s="38"/>
    </row>
    <row r="943" spans="1:12" s="10" customFormat="1" x14ac:dyDescent="0.3">
      <c r="A943" s="3">
        <f t="shared" si="37"/>
        <v>2030</v>
      </c>
      <c r="B943" s="39">
        <v>1620000</v>
      </c>
      <c r="C943" s="39">
        <v>567418.65033957944</v>
      </c>
      <c r="D943" s="39">
        <v>2804681.0784889199</v>
      </c>
      <c r="E943" s="39">
        <v>206767.5841199939</v>
      </c>
      <c r="F943" s="39">
        <v>297613.52972945065</v>
      </c>
      <c r="G943" s="39">
        <v>165256.22625006776</v>
      </c>
      <c r="H943" s="39">
        <v>259629.79252667134</v>
      </c>
      <c r="I943" s="39">
        <v>123314.21703423686</v>
      </c>
      <c r="J943" s="39">
        <v>0</v>
      </c>
      <c r="K943" s="38"/>
      <c r="L943" s="38"/>
    </row>
    <row r="944" spans="1:12" s="10" customFormat="1" x14ac:dyDescent="0.3">
      <c r="A944" s="3">
        <f t="shared" si="37"/>
        <v>2031</v>
      </c>
      <c r="B944" s="39">
        <v>1458000</v>
      </c>
      <c r="C944" s="39">
        <v>516012.63153178297</v>
      </c>
      <c r="D944" s="39">
        <v>2840232.3855590662</v>
      </c>
      <c r="E944" s="39">
        <v>180396.21491279273</v>
      </c>
      <c r="F944" s="39">
        <v>266759.00167639786</v>
      </c>
      <c r="G944" s="39">
        <v>148235.36930278115</v>
      </c>
      <c r="H944" s="39">
        <v>235413.30733464006</v>
      </c>
      <c r="I944" s="39">
        <v>111183.47524160532</v>
      </c>
      <c r="J944" s="39">
        <v>0</v>
      </c>
      <c r="K944" s="38"/>
      <c r="L944" s="38"/>
    </row>
    <row r="945" spans="1:12" s="10" customFormat="1" x14ac:dyDescent="0.3">
      <c r="A945" s="3">
        <f t="shared" si="37"/>
        <v>2032</v>
      </c>
      <c r="B945" s="39">
        <v>1296000</v>
      </c>
      <c r="C945" s="39">
        <v>478245.51669765118</v>
      </c>
      <c r="D945" s="39">
        <v>2724005.731520649</v>
      </c>
      <c r="E945" s="39">
        <v>160075.27202056936</v>
      </c>
      <c r="F945" s="39">
        <v>230299.68718744846</v>
      </c>
      <c r="G945" s="39">
        <v>128332.461986483</v>
      </c>
      <c r="H945" s="39">
        <v>203351.26530937676</v>
      </c>
      <c r="I945" s="39">
        <v>95695.796798471143</v>
      </c>
      <c r="J945" s="39">
        <v>0</v>
      </c>
      <c r="K945" s="38"/>
      <c r="L945" s="38"/>
    </row>
    <row r="946" spans="1:12" s="10" customFormat="1" x14ac:dyDescent="0.3">
      <c r="A946" s="3">
        <f t="shared" si="37"/>
        <v>2033</v>
      </c>
      <c r="B946" s="39">
        <v>1134000.0000000002</v>
      </c>
      <c r="C946" s="39">
        <v>421935.40115132707</v>
      </c>
      <c r="D946" s="39">
        <v>2767323.7088623573</v>
      </c>
      <c r="E946" s="39">
        <v>140393.95562140798</v>
      </c>
      <c r="F946" s="39">
        <v>203726.92557985071</v>
      </c>
      <c r="G946" s="39">
        <v>110188.0433158556</v>
      </c>
      <c r="H946" s="39">
        <v>173857.19202214302</v>
      </c>
      <c r="I946" s="39">
        <v>83898.482309415835</v>
      </c>
      <c r="J946" s="39">
        <v>0</v>
      </c>
      <c r="K946" s="38"/>
      <c r="L946" s="38"/>
    </row>
    <row r="947" spans="1:12" s="10" customFormat="1" x14ac:dyDescent="0.3">
      <c r="A947" s="3">
        <f t="shared" si="37"/>
        <v>2034</v>
      </c>
      <c r="B947" s="39">
        <v>972000.00000000012</v>
      </c>
      <c r="C947" s="39">
        <v>375088.78893086669</v>
      </c>
      <c r="D947" s="39">
        <v>2677291.9536596257</v>
      </c>
      <c r="E947" s="39">
        <v>116452.92457494925</v>
      </c>
      <c r="F947" s="39">
        <v>168443.65885434361</v>
      </c>
      <c r="G947" s="39">
        <v>94036.742220277665</v>
      </c>
      <c r="H947" s="39">
        <v>146747.81259754303</v>
      </c>
      <c r="I947" s="39">
        <v>71230.072822019923</v>
      </c>
      <c r="J947" s="39">
        <v>0</v>
      </c>
      <c r="K947" s="38"/>
      <c r="L947" s="38"/>
    </row>
    <row r="948" spans="1:12" s="10" customFormat="1" x14ac:dyDescent="0.3">
      <c r="A948" s="3">
        <f t="shared" si="37"/>
        <v>2035</v>
      </c>
      <c r="B948" s="39">
        <v>810000.00000000012</v>
      </c>
      <c r="C948" s="39">
        <v>311825.57573590148</v>
      </c>
      <c r="D948" s="39">
        <v>2767644.3395462749</v>
      </c>
      <c r="E948" s="39">
        <v>98653.312503634341</v>
      </c>
      <c r="F948" s="39">
        <v>141544.60543400029</v>
      </c>
      <c r="G948" s="39">
        <v>77959.71704541576</v>
      </c>
      <c r="H948" s="39">
        <v>121677.56446723282</v>
      </c>
      <c r="I948" s="39">
        <v>58339.224813815432</v>
      </c>
      <c r="J948" s="39">
        <v>0</v>
      </c>
      <c r="K948" s="38"/>
      <c r="L948" s="38"/>
    </row>
    <row r="949" spans="1:12" s="10" customFormat="1" x14ac:dyDescent="0.3">
      <c r="A949" s="3">
        <f t="shared" si="37"/>
        <v>2036</v>
      </c>
      <c r="B949" s="39">
        <v>648000</v>
      </c>
      <c r="C949" s="39">
        <v>259475.9871433097</v>
      </c>
      <c r="D949" s="39">
        <v>2662347.7654309664</v>
      </c>
      <c r="E949" s="39">
        <v>73785.397897001938</v>
      </c>
      <c r="F949" s="39">
        <v>113188.60427827231</v>
      </c>
      <c r="G949" s="39">
        <v>62001.87935453713</v>
      </c>
      <c r="H949" s="39">
        <v>95616.375610708012</v>
      </c>
      <c r="I949" s="39">
        <v>43931.755716170868</v>
      </c>
      <c r="J949" s="39">
        <v>0</v>
      </c>
      <c r="K949" s="38"/>
      <c r="L949" s="38"/>
    </row>
    <row r="950" spans="1:12" s="10" customFormat="1" x14ac:dyDescent="0.3">
      <c r="A950" s="3">
        <f t="shared" si="37"/>
        <v>2037</v>
      </c>
      <c r="B950" s="39">
        <v>485999.99999999988</v>
      </c>
      <c r="C950" s="39">
        <v>197927.0961628035</v>
      </c>
      <c r="D950" s="39">
        <v>2660036.9110448454</v>
      </c>
      <c r="E950" s="39">
        <v>59191.180846519979</v>
      </c>
      <c r="F950" s="39">
        <v>81109.791614877904</v>
      </c>
      <c r="G950" s="39">
        <v>44452.77143089717</v>
      </c>
      <c r="H950" s="39">
        <v>69211.759967027858</v>
      </c>
      <c r="I950" s="39">
        <v>34107.399977873509</v>
      </c>
      <c r="J950" s="39">
        <v>0</v>
      </c>
      <c r="K950" s="38"/>
      <c r="L950" s="38"/>
    </row>
    <row r="951" spans="1:12" s="10" customFormat="1" x14ac:dyDescent="0.3">
      <c r="A951" s="3">
        <f t="shared" si="37"/>
        <v>2038</v>
      </c>
      <c r="B951" s="39">
        <v>324000</v>
      </c>
      <c r="C951" s="39">
        <v>137124.62173865765</v>
      </c>
      <c r="D951" s="39">
        <v>2558583.0749002807</v>
      </c>
      <c r="E951" s="39">
        <v>35546.679509216083</v>
      </c>
      <c r="F951" s="39">
        <v>53392.795297865989</v>
      </c>
      <c r="G951" s="39">
        <v>29882.849533880806</v>
      </c>
      <c r="H951" s="39">
        <v>46764.945004656794</v>
      </c>
      <c r="I951" s="39">
        <v>21288.108915722667</v>
      </c>
      <c r="J951" s="39">
        <v>0</v>
      </c>
      <c r="K951" s="38"/>
      <c r="L951" s="38"/>
    </row>
    <row r="952" spans="1:12" s="10" customFormat="1" x14ac:dyDescent="0.3">
      <c r="A952" s="3">
        <f t="shared" si="37"/>
        <v>2039</v>
      </c>
      <c r="B952" s="39">
        <v>162000.00000000003</v>
      </c>
      <c r="C952" s="39">
        <v>69145.986909895175</v>
      </c>
      <c r="D952" s="39">
        <v>2591049.6585890856</v>
      </c>
      <c r="E952" s="39">
        <v>17789.33564492091</v>
      </c>
      <c r="F952" s="39">
        <v>26621.27993207</v>
      </c>
      <c r="G952" s="39">
        <v>14745.177565123957</v>
      </c>
      <c r="H952" s="39">
        <v>23255.273333568464</v>
      </c>
      <c r="I952" s="39">
        <v>10442.946614421518</v>
      </c>
      <c r="J952" s="39">
        <v>0</v>
      </c>
      <c r="K952" s="38"/>
      <c r="L952" s="38"/>
    </row>
    <row r="953" spans="1:12" s="10" customFormat="1" x14ac:dyDescent="0.3">
      <c r="A953" s="3">
        <f t="shared" si="37"/>
        <v>2040</v>
      </c>
      <c r="B953" s="39">
        <v>0</v>
      </c>
      <c r="C953" s="39">
        <v>0</v>
      </c>
      <c r="D953" s="39">
        <v>2411226.3258117959</v>
      </c>
      <c r="E953" s="39">
        <v>0</v>
      </c>
      <c r="F953" s="39">
        <v>0</v>
      </c>
      <c r="G953" s="39">
        <v>0</v>
      </c>
      <c r="H953" s="39">
        <v>0</v>
      </c>
      <c r="I953" s="39">
        <v>0</v>
      </c>
      <c r="J953" s="39">
        <v>0</v>
      </c>
      <c r="K953" s="38"/>
      <c r="L953" s="38"/>
    </row>
    <row r="954" spans="1:12" s="10" customFormat="1" x14ac:dyDescent="0.3">
      <c r="A954" s="3">
        <f t="shared" si="37"/>
        <v>2041</v>
      </c>
      <c r="B954" s="39">
        <v>0</v>
      </c>
      <c r="C954" s="39">
        <v>0</v>
      </c>
      <c r="D954" s="39">
        <v>2374333.7423345963</v>
      </c>
      <c r="E954" s="39">
        <v>0</v>
      </c>
      <c r="F954" s="39">
        <v>0</v>
      </c>
      <c r="G954" s="39">
        <v>0</v>
      </c>
      <c r="H954" s="39">
        <v>0</v>
      </c>
      <c r="I954" s="39">
        <v>0</v>
      </c>
      <c r="J954" s="39">
        <v>0</v>
      </c>
      <c r="K954" s="38"/>
      <c r="L954" s="38"/>
    </row>
    <row r="955" spans="1:12" s="10" customFormat="1" x14ac:dyDescent="0.3">
      <c r="A955" s="3">
        <f t="shared" si="37"/>
        <v>2042</v>
      </c>
      <c r="B955" s="39">
        <v>0</v>
      </c>
      <c r="C955" s="39">
        <v>0</v>
      </c>
      <c r="D955" s="39">
        <v>2185187.0054567959</v>
      </c>
      <c r="E955" s="39">
        <v>0</v>
      </c>
      <c r="F955" s="39">
        <v>0</v>
      </c>
      <c r="G955" s="39">
        <v>0</v>
      </c>
      <c r="H955" s="39">
        <v>0</v>
      </c>
      <c r="I955" s="39">
        <v>0</v>
      </c>
      <c r="J955" s="39">
        <v>0</v>
      </c>
      <c r="K955" s="38"/>
      <c r="L955" s="38"/>
    </row>
    <row r="956" spans="1:12" s="10" customFormat="1" x14ac:dyDescent="0.3">
      <c r="A956" s="3">
        <f t="shared" si="37"/>
        <v>2043</v>
      </c>
      <c r="B956" s="39">
        <v>0</v>
      </c>
      <c r="C956" s="39">
        <v>0</v>
      </c>
      <c r="D956" s="39">
        <v>2222696.3092174032</v>
      </c>
      <c r="E956" s="39">
        <v>0</v>
      </c>
      <c r="F956" s="39">
        <v>0</v>
      </c>
      <c r="G956" s="39">
        <v>0</v>
      </c>
      <c r="H956" s="39">
        <v>0</v>
      </c>
      <c r="I956" s="39">
        <v>0</v>
      </c>
      <c r="J956" s="39">
        <v>0</v>
      </c>
      <c r="K956" s="38"/>
      <c r="L956" s="38"/>
    </row>
    <row r="957" spans="1:12" x14ac:dyDescent="0.3">
      <c r="B957" s="52"/>
      <c r="E957" s="26"/>
      <c r="F957" s="26"/>
      <c r="G957" s="26"/>
      <c r="H957" s="26"/>
      <c r="I957" s="26"/>
      <c r="J957" s="26"/>
      <c r="K957" s="26"/>
      <c r="L957" s="26"/>
    </row>
    <row r="958" spans="1:12" x14ac:dyDescent="0.3">
      <c r="A958" s="3">
        <f>A933+1</f>
        <v>38</v>
      </c>
      <c r="B958" s="9" t="str">
        <f ca="1">OFFSET(Portfolios!$B$7,A958,0)</f>
        <v>Portfolio38</v>
      </c>
      <c r="C958" s="9"/>
      <c r="E958" s="106" t="s">
        <v>180</v>
      </c>
      <c r="F958" s="106"/>
      <c r="G958" s="106"/>
      <c r="H958" s="106"/>
      <c r="I958" s="106"/>
      <c r="J958" s="106"/>
      <c r="K958" s="26"/>
      <c r="L958" s="26"/>
    </row>
    <row r="959" spans="1:12" x14ac:dyDescent="0.3">
      <c r="C959" s="28" t="s">
        <v>181</v>
      </c>
      <c r="D959" s="28" t="s">
        <v>182</v>
      </c>
      <c r="E959" s="26" t="s">
        <v>183</v>
      </c>
      <c r="F959" s="26" t="s">
        <v>184</v>
      </c>
      <c r="G959" s="26" t="s">
        <v>185</v>
      </c>
      <c r="H959" s="26" t="s">
        <v>186</v>
      </c>
      <c r="I959" s="26" t="s">
        <v>187</v>
      </c>
      <c r="J959" s="26" t="s">
        <v>188</v>
      </c>
      <c r="K959" s="26"/>
      <c r="L959" s="26"/>
    </row>
    <row r="960" spans="1:12" s="11" customFormat="1" x14ac:dyDescent="0.3">
      <c r="A960" s="3" t="s">
        <v>160</v>
      </c>
      <c r="B960" s="3" t="s">
        <v>189</v>
      </c>
      <c r="C960" s="3" t="s">
        <v>190</v>
      </c>
      <c r="D960" s="3" t="s">
        <v>191</v>
      </c>
      <c r="E960" s="42" t="s">
        <v>192</v>
      </c>
      <c r="F960" s="42" t="s">
        <v>193</v>
      </c>
      <c r="G960" s="42" t="s">
        <v>194</v>
      </c>
      <c r="H960" s="42" t="s">
        <v>195</v>
      </c>
      <c r="I960" s="42" t="s">
        <v>196</v>
      </c>
      <c r="J960" s="42" t="s">
        <v>197</v>
      </c>
      <c r="K960" s="42"/>
      <c r="L960" s="42"/>
    </row>
    <row r="961" spans="1:12" s="10" customFormat="1" x14ac:dyDescent="0.3">
      <c r="A961" s="3">
        <v>2023</v>
      </c>
      <c r="B961" s="39">
        <v>5887116.996684636</v>
      </c>
      <c r="C961" s="39">
        <v>2146155.2802338544</v>
      </c>
      <c r="D961" s="39">
        <v>2070453.6851031072</v>
      </c>
      <c r="E961" s="39">
        <v>249106.68405843258</v>
      </c>
      <c r="F961" s="39">
        <v>920247.72438260436</v>
      </c>
      <c r="G961" s="39">
        <v>506695.58228760585</v>
      </c>
      <c r="H961" s="39">
        <v>642262.73492045945</v>
      </c>
      <c r="I961" s="39">
        <v>130219.07016810354</v>
      </c>
      <c r="J961" s="39">
        <v>1292429.9206335763</v>
      </c>
      <c r="K961" s="38"/>
      <c r="L961" s="38"/>
    </row>
    <row r="962" spans="1:12" s="10" customFormat="1" x14ac:dyDescent="0.3">
      <c r="A962" s="3">
        <f>A961+1</f>
        <v>2024</v>
      </c>
      <c r="B962" s="39">
        <v>5308315.9774718601</v>
      </c>
      <c r="C962" s="39">
        <v>1653955.3806953044</v>
      </c>
      <c r="D962" s="39">
        <v>1861913.1836158037</v>
      </c>
      <c r="E962" s="39">
        <v>297253.47186568787</v>
      </c>
      <c r="F962" s="39">
        <v>877638.7874133446</v>
      </c>
      <c r="G962" s="39">
        <v>483590.50933788635</v>
      </c>
      <c r="H962" s="39">
        <v>637855.23739236873</v>
      </c>
      <c r="I962" s="39">
        <v>174437.56063955917</v>
      </c>
      <c r="J962" s="39">
        <v>1183585.0301277081</v>
      </c>
      <c r="K962" s="38"/>
      <c r="L962" s="38"/>
    </row>
    <row r="963" spans="1:12" s="10" customFormat="1" x14ac:dyDescent="0.3">
      <c r="A963" s="3">
        <f t="shared" ref="A963:A981" si="38">A962+1</f>
        <v>2025</v>
      </c>
      <c r="B963" s="39">
        <v>5049606.9465753846</v>
      </c>
      <c r="C963" s="39">
        <v>1611309.0686127339</v>
      </c>
      <c r="D963" s="39">
        <v>1857267.8659651023</v>
      </c>
      <c r="E963" s="39">
        <v>289640.34513295093</v>
      </c>
      <c r="F963" s="39">
        <v>825331.01825362071</v>
      </c>
      <c r="G963" s="39">
        <v>451818.70430268534</v>
      </c>
      <c r="H963" s="39">
        <v>558932.74509098358</v>
      </c>
      <c r="I963" s="39">
        <v>173231.08243647753</v>
      </c>
      <c r="J963" s="39">
        <v>1139343.9827459326</v>
      </c>
      <c r="K963" s="38"/>
      <c r="L963" s="38"/>
    </row>
    <row r="964" spans="1:12" s="10" customFormat="1" x14ac:dyDescent="0.3">
      <c r="A964" s="3">
        <f t="shared" si="38"/>
        <v>2026</v>
      </c>
      <c r="B964" s="39">
        <v>4363685.5572603075</v>
      </c>
      <c r="C964" s="39">
        <v>1357560.4630263641</v>
      </c>
      <c r="D964" s="39">
        <v>2381498.8688292205</v>
      </c>
      <c r="E964" s="39">
        <v>252077.27329044425</v>
      </c>
      <c r="F964" s="39">
        <v>703336.25578215835</v>
      </c>
      <c r="G964" s="39">
        <v>380505.56858233031</v>
      </c>
      <c r="H964" s="39">
        <v>507272.27164179273</v>
      </c>
      <c r="I964" s="39">
        <v>151981.90972496808</v>
      </c>
      <c r="J964" s="39">
        <v>1010951.8152122499</v>
      </c>
      <c r="K964" s="38"/>
      <c r="L964" s="38"/>
    </row>
    <row r="965" spans="1:12" s="10" customFormat="1" x14ac:dyDescent="0.3">
      <c r="A965" s="3">
        <f t="shared" si="38"/>
        <v>2027</v>
      </c>
      <c r="B965" s="39">
        <v>3677764.1679452304</v>
      </c>
      <c r="C965" s="39">
        <v>1088518.0817812281</v>
      </c>
      <c r="D965" s="39">
        <v>3027879.2425370403</v>
      </c>
      <c r="E965" s="39">
        <v>274795.77265177219</v>
      </c>
      <c r="F965" s="39">
        <v>568161.92185763014</v>
      </c>
      <c r="G965" s="39">
        <v>310247.73694417096</v>
      </c>
      <c r="H965" s="39">
        <v>471988.01379800821</v>
      </c>
      <c r="I965" s="39">
        <v>163412.10089303792</v>
      </c>
      <c r="J965" s="39">
        <v>800640.54001938261</v>
      </c>
      <c r="K965" s="38"/>
      <c r="L965" s="38"/>
    </row>
    <row r="966" spans="1:12" s="10" customFormat="1" x14ac:dyDescent="0.3">
      <c r="A966" s="3">
        <f t="shared" si="38"/>
        <v>2028</v>
      </c>
      <c r="B966" s="39">
        <v>2991842.7786301537</v>
      </c>
      <c r="C966" s="39">
        <v>838317.54834751168</v>
      </c>
      <c r="D966" s="39">
        <v>3723138.4805938271</v>
      </c>
      <c r="E966" s="39">
        <v>310986.62041476305</v>
      </c>
      <c r="F966" s="39">
        <v>441990.83974640176</v>
      </c>
      <c r="G966" s="39">
        <v>242422.54414229444</v>
      </c>
      <c r="H966" s="39">
        <v>389303.7802773955</v>
      </c>
      <c r="I966" s="39">
        <v>189934.56324876484</v>
      </c>
      <c r="J966" s="39">
        <v>578886.88245302229</v>
      </c>
      <c r="K966" s="38"/>
      <c r="L966" s="38"/>
    </row>
    <row r="967" spans="1:12" s="10" customFormat="1" x14ac:dyDescent="0.3">
      <c r="A967" s="3">
        <f t="shared" si="38"/>
        <v>2029</v>
      </c>
      <c r="B967" s="39">
        <v>2305921.3893150762</v>
      </c>
      <c r="C967" s="39">
        <v>648018.15705078375</v>
      </c>
      <c r="D967" s="39">
        <v>4123480.0225884477</v>
      </c>
      <c r="E967" s="39">
        <v>246446.28611752056</v>
      </c>
      <c r="F967" s="39">
        <v>342397.62854941777</v>
      </c>
      <c r="G967" s="39">
        <v>188151.81669220951</v>
      </c>
      <c r="H967" s="39">
        <v>298483.60797202366</v>
      </c>
      <c r="I967" s="39">
        <v>145679.98888692516</v>
      </c>
      <c r="J967" s="39">
        <v>436743.90404619597</v>
      </c>
      <c r="K967" s="38"/>
      <c r="L967" s="38"/>
    </row>
    <row r="968" spans="1:12" s="10" customFormat="1" x14ac:dyDescent="0.3">
      <c r="A968" s="3">
        <f t="shared" si="38"/>
        <v>2030</v>
      </c>
      <c r="B968" s="39">
        <v>1620000</v>
      </c>
      <c r="C968" s="39">
        <v>567418.65033957944</v>
      </c>
      <c r="D968" s="39">
        <v>2804681.0784889199</v>
      </c>
      <c r="E968" s="39">
        <v>206767.5841199939</v>
      </c>
      <c r="F968" s="39">
        <v>297613.52972945065</v>
      </c>
      <c r="G968" s="39">
        <v>165256.22625006776</v>
      </c>
      <c r="H968" s="39">
        <v>259629.79252667134</v>
      </c>
      <c r="I968" s="39">
        <v>123314.21703423686</v>
      </c>
      <c r="J968" s="39">
        <v>0</v>
      </c>
      <c r="K968" s="38"/>
      <c r="L968" s="38"/>
    </row>
    <row r="969" spans="1:12" s="10" customFormat="1" x14ac:dyDescent="0.3">
      <c r="A969" s="3">
        <f t="shared" si="38"/>
        <v>2031</v>
      </c>
      <c r="B969" s="39">
        <v>1458000</v>
      </c>
      <c r="C969" s="39">
        <v>516012.63153178297</v>
      </c>
      <c r="D969" s="39">
        <v>2840232.3855590662</v>
      </c>
      <c r="E969" s="39">
        <v>180396.21491279273</v>
      </c>
      <c r="F969" s="39">
        <v>266759.00167639786</v>
      </c>
      <c r="G969" s="39">
        <v>148235.36930278115</v>
      </c>
      <c r="H969" s="39">
        <v>235413.30733464006</v>
      </c>
      <c r="I969" s="39">
        <v>111183.47524160532</v>
      </c>
      <c r="J969" s="39">
        <v>0</v>
      </c>
      <c r="K969" s="38"/>
      <c r="L969" s="38"/>
    </row>
    <row r="970" spans="1:12" s="10" customFormat="1" x14ac:dyDescent="0.3">
      <c r="A970" s="3">
        <f t="shared" si="38"/>
        <v>2032</v>
      </c>
      <c r="B970" s="39">
        <v>1296000</v>
      </c>
      <c r="C970" s="39">
        <v>478245.51669765118</v>
      </c>
      <c r="D970" s="39">
        <v>2724005.731520649</v>
      </c>
      <c r="E970" s="39">
        <v>160075.27202056936</v>
      </c>
      <c r="F970" s="39">
        <v>230299.68718744846</v>
      </c>
      <c r="G970" s="39">
        <v>128332.461986483</v>
      </c>
      <c r="H970" s="39">
        <v>203351.26530937676</v>
      </c>
      <c r="I970" s="39">
        <v>95695.796798471143</v>
      </c>
      <c r="J970" s="39">
        <v>0</v>
      </c>
      <c r="K970" s="38"/>
      <c r="L970" s="38"/>
    </row>
    <row r="971" spans="1:12" s="10" customFormat="1" x14ac:dyDescent="0.3">
      <c r="A971" s="3">
        <f t="shared" si="38"/>
        <v>2033</v>
      </c>
      <c r="B971" s="39">
        <v>1134000.0000000002</v>
      </c>
      <c r="C971" s="39">
        <v>421935.40115132707</v>
      </c>
      <c r="D971" s="39">
        <v>2767323.7088623573</v>
      </c>
      <c r="E971" s="39">
        <v>140393.95562140798</v>
      </c>
      <c r="F971" s="39">
        <v>203726.92557985071</v>
      </c>
      <c r="G971" s="39">
        <v>110188.0433158556</v>
      </c>
      <c r="H971" s="39">
        <v>173857.19202214302</v>
      </c>
      <c r="I971" s="39">
        <v>83898.482309415835</v>
      </c>
      <c r="J971" s="39">
        <v>0</v>
      </c>
      <c r="K971" s="38"/>
      <c r="L971" s="38"/>
    </row>
    <row r="972" spans="1:12" s="10" customFormat="1" x14ac:dyDescent="0.3">
      <c r="A972" s="3">
        <f t="shared" si="38"/>
        <v>2034</v>
      </c>
      <c r="B972" s="39">
        <v>972000.00000000012</v>
      </c>
      <c r="C972" s="39">
        <v>375088.78893086669</v>
      </c>
      <c r="D972" s="39">
        <v>2677291.9536596257</v>
      </c>
      <c r="E972" s="39">
        <v>116452.92457494925</v>
      </c>
      <c r="F972" s="39">
        <v>168443.65885434361</v>
      </c>
      <c r="G972" s="39">
        <v>94036.742220277665</v>
      </c>
      <c r="H972" s="39">
        <v>146747.81259754303</v>
      </c>
      <c r="I972" s="39">
        <v>71230.072822019923</v>
      </c>
      <c r="J972" s="39">
        <v>0</v>
      </c>
      <c r="K972" s="38"/>
      <c r="L972" s="38"/>
    </row>
    <row r="973" spans="1:12" s="10" customFormat="1" x14ac:dyDescent="0.3">
      <c r="A973" s="3">
        <f t="shared" si="38"/>
        <v>2035</v>
      </c>
      <c r="B973" s="39">
        <v>810000.00000000012</v>
      </c>
      <c r="C973" s="39">
        <v>311825.57573590148</v>
      </c>
      <c r="D973" s="39">
        <v>2767644.3395462749</v>
      </c>
      <c r="E973" s="39">
        <v>98653.312503634341</v>
      </c>
      <c r="F973" s="39">
        <v>141544.60543400029</v>
      </c>
      <c r="G973" s="39">
        <v>77959.71704541576</v>
      </c>
      <c r="H973" s="39">
        <v>121677.56446723282</v>
      </c>
      <c r="I973" s="39">
        <v>58339.224813815432</v>
      </c>
      <c r="J973" s="39">
        <v>0</v>
      </c>
      <c r="K973" s="38"/>
      <c r="L973" s="38"/>
    </row>
    <row r="974" spans="1:12" s="10" customFormat="1" x14ac:dyDescent="0.3">
      <c r="A974" s="3">
        <f t="shared" si="38"/>
        <v>2036</v>
      </c>
      <c r="B974" s="39">
        <v>648000</v>
      </c>
      <c r="C974" s="39">
        <v>259475.9871433097</v>
      </c>
      <c r="D974" s="39">
        <v>2662347.7654309664</v>
      </c>
      <c r="E974" s="39">
        <v>73785.397897001938</v>
      </c>
      <c r="F974" s="39">
        <v>113188.60427827231</v>
      </c>
      <c r="G974" s="39">
        <v>62001.87935453713</v>
      </c>
      <c r="H974" s="39">
        <v>95616.375610708012</v>
      </c>
      <c r="I974" s="39">
        <v>43931.755716170868</v>
      </c>
      <c r="J974" s="39">
        <v>0</v>
      </c>
      <c r="K974" s="38"/>
      <c r="L974" s="38"/>
    </row>
    <row r="975" spans="1:12" s="10" customFormat="1" x14ac:dyDescent="0.3">
      <c r="A975" s="3">
        <f t="shared" si="38"/>
        <v>2037</v>
      </c>
      <c r="B975" s="39">
        <v>485999.99999999988</v>
      </c>
      <c r="C975" s="39">
        <v>197927.0961628035</v>
      </c>
      <c r="D975" s="39">
        <v>2660036.9110448454</v>
      </c>
      <c r="E975" s="39">
        <v>59191.180846519979</v>
      </c>
      <c r="F975" s="39">
        <v>81109.791614877904</v>
      </c>
      <c r="G975" s="39">
        <v>44452.77143089717</v>
      </c>
      <c r="H975" s="39">
        <v>69211.759967027858</v>
      </c>
      <c r="I975" s="39">
        <v>34107.399977873509</v>
      </c>
      <c r="J975" s="39">
        <v>0</v>
      </c>
      <c r="K975" s="38"/>
      <c r="L975" s="38"/>
    </row>
    <row r="976" spans="1:12" s="10" customFormat="1" x14ac:dyDescent="0.3">
      <c r="A976" s="3">
        <f t="shared" si="38"/>
        <v>2038</v>
      </c>
      <c r="B976" s="39">
        <v>324000</v>
      </c>
      <c r="C976" s="39">
        <v>137124.62173865765</v>
      </c>
      <c r="D976" s="39">
        <v>2558583.0749002807</v>
      </c>
      <c r="E976" s="39">
        <v>35546.679509216083</v>
      </c>
      <c r="F976" s="39">
        <v>53392.795297865989</v>
      </c>
      <c r="G976" s="39">
        <v>29882.849533880806</v>
      </c>
      <c r="H976" s="39">
        <v>46764.945004656794</v>
      </c>
      <c r="I976" s="39">
        <v>21288.108915722667</v>
      </c>
      <c r="J976" s="39">
        <v>0</v>
      </c>
      <c r="K976" s="38"/>
      <c r="L976" s="38"/>
    </row>
    <row r="977" spans="1:12" s="10" customFormat="1" x14ac:dyDescent="0.3">
      <c r="A977" s="3">
        <f t="shared" si="38"/>
        <v>2039</v>
      </c>
      <c r="B977" s="39">
        <v>162000.00000000003</v>
      </c>
      <c r="C977" s="39">
        <v>69145.986909895175</v>
      </c>
      <c r="D977" s="39">
        <v>2591049.6585890856</v>
      </c>
      <c r="E977" s="39">
        <v>17789.33564492091</v>
      </c>
      <c r="F977" s="39">
        <v>26621.27993207</v>
      </c>
      <c r="G977" s="39">
        <v>14745.177565123957</v>
      </c>
      <c r="H977" s="39">
        <v>23255.273333568464</v>
      </c>
      <c r="I977" s="39">
        <v>10442.946614421518</v>
      </c>
      <c r="J977" s="39">
        <v>0</v>
      </c>
      <c r="K977" s="38"/>
      <c r="L977" s="38"/>
    </row>
    <row r="978" spans="1:12" s="10" customFormat="1" x14ac:dyDescent="0.3">
      <c r="A978" s="3">
        <f t="shared" si="38"/>
        <v>2040</v>
      </c>
      <c r="B978" s="39">
        <v>0</v>
      </c>
      <c r="C978" s="39">
        <v>0</v>
      </c>
      <c r="D978" s="39">
        <v>2411226.3258117959</v>
      </c>
      <c r="E978" s="39">
        <v>0</v>
      </c>
      <c r="F978" s="39">
        <v>0</v>
      </c>
      <c r="G978" s="39">
        <v>0</v>
      </c>
      <c r="H978" s="39">
        <v>0</v>
      </c>
      <c r="I978" s="39">
        <v>0</v>
      </c>
      <c r="J978" s="39">
        <v>0</v>
      </c>
      <c r="K978" s="38"/>
      <c r="L978" s="38"/>
    </row>
    <row r="979" spans="1:12" s="10" customFormat="1" x14ac:dyDescent="0.3">
      <c r="A979" s="3">
        <f t="shared" si="38"/>
        <v>2041</v>
      </c>
      <c r="B979" s="39">
        <v>0</v>
      </c>
      <c r="C979" s="39">
        <v>0</v>
      </c>
      <c r="D979" s="39">
        <v>2374333.7423345963</v>
      </c>
      <c r="E979" s="39">
        <v>0</v>
      </c>
      <c r="F979" s="39">
        <v>0</v>
      </c>
      <c r="G979" s="39">
        <v>0</v>
      </c>
      <c r="H979" s="39">
        <v>0</v>
      </c>
      <c r="I979" s="39">
        <v>0</v>
      </c>
      <c r="J979" s="39">
        <v>0</v>
      </c>
      <c r="K979" s="38"/>
      <c r="L979" s="38"/>
    </row>
    <row r="980" spans="1:12" s="10" customFormat="1" x14ac:dyDescent="0.3">
      <c r="A980" s="3">
        <f t="shared" si="38"/>
        <v>2042</v>
      </c>
      <c r="B980" s="39">
        <v>0</v>
      </c>
      <c r="C980" s="39">
        <v>0</v>
      </c>
      <c r="D980" s="39">
        <v>2185187.0054567959</v>
      </c>
      <c r="E980" s="39">
        <v>0</v>
      </c>
      <c r="F980" s="39">
        <v>0</v>
      </c>
      <c r="G980" s="39">
        <v>0</v>
      </c>
      <c r="H980" s="39">
        <v>0</v>
      </c>
      <c r="I980" s="39">
        <v>0</v>
      </c>
      <c r="J980" s="39">
        <v>0</v>
      </c>
      <c r="K980" s="38"/>
      <c r="L980" s="38"/>
    </row>
    <row r="981" spans="1:12" s="10" customFormat="1" x14ac:dyDescent="0.3">
      <c r="A981" s="3">
        <f t="shared" si="38"/>
        <v>2043</v>
      </c>
      <c r="B981" s="39">
        <v>0</v>
      </c>
      <c r="C981" s="39">
        <v>0</v>
      </c>
      <c r="D981" s="39">
        <v>2222696.3092174032</v>
      </c>
      <c r="E981" s="39">
        <v>0</v>
      </c>
      <c r="F981" s="39">
        <v>0</v>
      </c>
      <c r="G981" s="39">
        <v>0</v>
      </c>
      <c r="H981" s="39">
        <v>0</v>
      </c>
      <c r="I981" s="39">
        <v>0</v>
      </c>
      <c r="J981" s="39">
        <v>0</v>
      </c>
      <c r="K981" s="38"/>
      <c r="L981" s="38"/>
    </row>
    <row r="982" spans="1:12" x14ac:dyDescent="0.3">
      <c r="E982" s="26"/>
      <c r="F982" s="26"/>
      <c r="G982" s="26"/>
      <c r="H982" s="26"/>
      <c r="I982" s="26"/>
      <c r="J982" s="26"/>
      <c r="K982" s="26"/>
      <c r="L982" s="26"/>
    </row>
    <row r="983" spans="1:12" x14ac:dyDescent="0.3">
      <c r="A983" s="3">
        <f>A958+1</f>
        <v>39</v>
      </c>
      <c r="B983" s="9" t="str">
        <f ca="1">OFFSET(Portfolios!$B$7,A983,0)</f>
        <v>Portfolio39</v>
      </c>
      <c r="C983" s="9"/>
      <c r="E983" s="106" t="s">
        <v>180</v>
      </c>
      <c r="F983" s="106"/>
      <c r="G983" s="106"/>
      <c r="H983" s="106"/>
      <c r="I983" s="106"/>
      <c r="J983" s="106"/>
      <c r="K983" s="26"/>
      <c r="L983" s="26"/>
    </row>
    <row r="984" spans="1:12" x14ac:dyDescent="0.3">
      <c r="C984" s="28" t="s">
        <v>181</v>
      </c>
      <c r="D984" s="28" t="s">
        <v>182</v>
      </c>
      <c r="E984" s="26" t="s">
        <v>183</v>
      </c>
      <c r="F984" s="26" t="s">
        <v>184</v>
      </c>
      <c r="G984" s="26" t="s">
        <v>185</v>
      </c>
      <c r="H984" s="26" t="s">
        <v>186</v>
      </c>
      <c r="I984" s="26" t="s">
        <v>187</v>
      </c>
      <c r="J984" s="26" t="s">
        <v>188</v>
      </c>
      <c r="K984" s="26"/>
      <c r="L984" s="26"/>
    </row>
    <row r="985" spans="1:12" s="11" customFormat="1" x14ac:dyDescent="0.3">
      <c r="A985" s="3" t="s">
        <v>160</v>
      </c>
      <c r="B985" s="3" t="s">
        <v>189</v>
      </c>
      <c r="C985" s="3" t="s">
        <v>190</v>
      </c>
      <c r="D985" s="3" t="s">
        <v>191</v>
      </c>
      <c r="E985" s="42" t="s">
        <v>192</v>
      </c>
      <c r="F985" s="42" t="s">
        <v>193</v>
      </c>
      <c r="G985" s="42" t="s">
        <v>194</v>
      </c>
      <c r="H985" s="42" t="s">
        <v>195</v>
      </c>
      <c r="I985" s="42" t="s">
        <v>196</v>
      </c>
      <c r="J985" s="42" t="s">
        <v>197</v>
      </c>
      <c r="K985" s="42"/>
      <c r="L985" s="42"/>
    </row>
    <row r="986" spans="1:12" s="10" customFormat="1" x14ac:dyDescent="0.3">
      <c r="A986" s="3">
        <v>2023</v>
      </c>
      <c r="B986" s="39">
        <v>5887116.996684636</v>
      </c>
      <c r="C986" s="39">
        <v>2146155.2802338544</v>
      </c>
      <c r="D986" s="39">
        <v>2070453.6851031072</v>
      </c>
      <c r="E986" s="39">
        <v>249106.68405843258</v>
      </c>
      <c r="F986" s="39">
        <v>920247.72438260436</v>
      </c>
      <c r="G986" s="39">
        <v>506695.58228760585</v>
      </c>
      <c r="H986" s="39">
        <v>642262.73492045945</v>
      </c>
      <c r="I986" s="39">
        <v>130219.07016810354</v>
      </c>
      <c r="J986" s="39">
        <v>1292429.9206335763</v>
      </c>
      <c r="K986" s="38"/>
      <c r="L986" s="38"/>
    </row>
    <row r="987" spans="1:12" s="10" customFormat="1" x14ac:dyDescent="0.3">
      <c r="A987" s="3">
        <f>A986+1</f>
        <v>2024</v>
      </c>
      <c r="B987" s="39">
        <v>5308315.9774718601</v>
      </c>
      <c r="C987" s="39">
        <v>1653955.3806953044</v>
      </c>
      <c r="D987" s="39">
        <v>1861913.1836158037</v>
      </c>
      <c r="E987" s="39">
        <v>297253.47186568787</v>
      </c>
      <c r="F987" s="39">
        <v>877638.7874133446</v>
      </c>
      <c r="G987" s="39">
        <v>483590.50933788635</v>
      </c>
      <c r="H987" s="39">
        <v>637855.23739236873</v>
      </c>
      <c r="I987" s="39">
        <v>174437.56063955917</v>
      </c>
      <c r="J987" s="39">
        <v>1183585.0301277081</v>
      </c>
      <c r="K987" s="38"/>
      <c r="L987" s="38"/>
    </row>
    <row r="988" spans="1:12" s="10" customFormat="1" x14ac:dyDescent="0.3">
      <c r="A988" s="3">
        <f t="shared" ref="A988:A1006" si="39">A987+1</f>
        <v>2025</v>
      </c>
      <c r="B988" s="39">
        <v>5049606.9465753846</v>
      </c>
      <c r="C988" s="39">
        <v>1611309.0686127339</v>
      </c>
      <c r="D988" s="39">
        <v>1857267.8659651023</v>
      </c>
      <c r="E988" s="39">
        <v>289640.34513295093</v>
      </c>
      <c r="F988" s="39">
        <v>825331.01825362071</v>
      </c>
      <c r="G988" s="39">
        <v>451818.70430268534</v>
      </c>
      <c r="H988" s="39">
        <v>558932.74509098358</v>
      </c>
      <c r="I988" s="39">
        <v>173231.08243647753</v>
      </c>
      <c r="J988" s="39">
        <v>1139343.9827459326</v>
      </c>
      <c r="K988" s="38"/>
      <c r="L988" s="38"/>
    </row>
    <row r="989" spans="1:12" s="10" customFormat="1" x14ac:dyDescent="0.3">
      <c r="A989" s="3">
        <f t="shared" si="39"/>
        <v>2026</v>
      </c>
      <c r="B989" s="39">
        <v>4363685.5572603075</v>
      </c>
      <c r="C989" s="39">
        <v>1357560.4630263641</v>
      </c>
      <c r="D989" s="39">
        <v>2381498.8688292205</v>
      </c>
      <c r="E989" s="39">
        <v>252077.27329044425</v>
      </c>
      <c r="F989" s="39">
        <v>703336.25578215835</v>
      </c>
      <c r="G989" s="39">
        <v>380505.56858233031</v>
      </c>
      <c r="H989" s="39">
        <v>507272.27164179273</v>
      </c>
      <c r="I989" s="39">
        <v>151981.90972496808</v>
      </c>
      <c r="J989" s="39">
        <v>1010951.8152122499</v>
      </c>
      <c r="K989" s="38"/>
      <c r="L989" s="38"/>
    </row>
    <row r="990" spans="1:12" s="10" customFormat="1" x14ac:dyDescent="0.3">
      <c r="A990" s="3">
        <f t="shared" si="39"/>
        <v>2027</v>
      </c>
      <c r="B990" s="39">
        <v>3677764.1679452304</v>
      </c>
      <c r="C990" s="39">
        <v>1088518.0817812281</v>
      </c>
      <c r="D990" s="39">
        <v>3027879.2425370403</v>
      </c>
      <c r="E990" s="39">
        <v>274795.77265177219</v>
      </c>
      <c r="F990" s="39">
        <v>568161.92185763014</v>
      </c>
      <c r="G990" s="39">
        <v>310247.73694417096</v>
      </c>
      <c r="H990" s="39">
        <v>471988.01379800821</v>
      </c>
      <c r="I990" s="39">
        <v>163412.10089303792</v>
      </c>
      <c r="J990" s="39">
        <v>800640.54001938261</v>
      </c>
      <c r="K990" s="38"/>
      <c r="L990" s="38"/>
    </row>
    <row r="991" spans="1:12" s="10" customFormat="1" x14ac:dyDescent="0.3">
      <c r="A991" s="3">
        <f t="shared" si="39"/>
        <v>2028</v>
      </c>
      <c r="B991" s="39">
        <v>2991842.7786301537</v>
      </c>
      <c r="C991" s="39">
        <v>838317.54834751168</v>
      </c>
      <c r="D991" s="39">
        <v>3723138.4805938271</v>
      </c>
      <c r="E991" s="39">
        <v>310986.62041476305</v>
      </c>
      <c r="F991" s="39">
        <v>441990.83974640176</v>
      </c>
      <c r="G991" s="39">
        <v>242422.54414229444</v>
      </c>
      <c r="H991" s="39">
        <v>389303.7802773955</v>
      </c>
      <c r="I991" s="39">
        <v>189934.56324876484</v>
      </c>
      <c r="J991" s="39">
        <v>578886.88245302229</v>
      </c>
      <c r="K991" s="38"/>
      <c r="L991" s="38"/>
    </row>
    <row r="992" spans="1:12" s="10" customFormat="1" x14ac:dyDescent="0.3">
      <c r="A992" s="3">
        <f t="shared" si="39"/>
        <v>2029</v>
      </c>
      <c r="B992" s="39">
        <v>2305921.3893150762</v>
      </c>
      <c r="C992" s="39">
        <v>648018.15705078375</v>
      </c>
      <c r="D992" s="39">
        <v>4123480.0225884477</v>
      </c>
      <c r="E992" s="39">
        <v>246446.28611752056</v>
      </c>
      <c r="F992" s="39">
        <v>342397.62854941777</v>
      </c>
      <c r="G992" s="39">
        <v>188151.81669220951</v>
      </c>
      <c r="H992" s="39">
        <v>298483.60797202366</v>
      </c>
      <c r="I992" s="39">
        <v>145679.98888692516</v>
      </c>
      <c r="J992" s="39">
        <v>436743.90404619597</v>
      </c>
      <c r="K992" s="38"/>
      <c r="L992" s="38"/>
    </row>
    <row r="993" spans="1:12" s="10" customFormat="1" x14ac:dyDescent="0.3">
      <c r="A993" s="3">
        <f t="shared" si="39"/>
        <v>2030</v>
      </c>
      <c r="B993" s="39">
        <v>1620000</v>
      </c>
      <c r="C993" s="39">
        <v>567418.65033957944</v>
      </c>
      <c r="D993" s="39">
        <v>2804681.0784889199</v>
      </c>
      <c r="E993" s="39">
        <v>206767.5841199939</v>
      </c>
      <c r="F993" s="39">
        <v>297613.52972945065</v>
      </c>
      <c r="G993" s="39">
        <v>165256.22625006776</v>
      </c>
      <c r="H993" s="39">
        <v>259629.79252667134</v>
      </c>
      <c r="I993" s="39">
        <v>123314.21703423686</v>
      </c>
      <c r="J993" s="39">
        <v>0</v>
      </c>
      <c r="K993" s="38"/>
      <c r="L993" s="38"/>
    </row>
    <row r="994" spans="1:12" s="10" customFormat="1" x14ac:dyDescent="0.3">
      <c r="A994" s="3">
        <f t="shared" si="39"/>
        <v>2031</v>
      </c>
      <c r="B994" s="39">
        <v>1458000</v>
      </c>
      <c r="C994" s="39">
        <v>516012.63153178297</v>
      </c>
      <c r="D994" s="39">
        <v>2840232.3855590662</v>
      </c>
      <c r="E994" s="39">
        <v>180396.21491279273</v>
      </c>
      <c r="F994" s="39">
        <v>266759.00167639786</v>
      </c>
      <c r="G994" s="39">
        <v>148235.36930278115</v>
      </c>
      <c r="H994" s="39">
        <v>235413.30733464006</v>
      </c>
      <c r="I994" s="39">
        <v>111183.47524160532</v>
      </c>
      <c r="J994" s="39">
        <v>0</v>
      </c>
      <c r="K994" s="38"/>
      <c r="L994" s="38"/>
    </row>
    <row r="995" spans="1:12" s="10" customFormat="1" x14ac:dyDescent="0.3">
      <c r="A995" s="3">
        <f t="shared" si="39"/>
        <v>2032</v>
      </c>
      <c r="B995" s="39">
        <v>1296000</v>
      </c>
      <c r="C995" s="39">
        <v>478245.51669765118</v>
      </c>
      <c r="D995" s="39">
        <v>2724005.731520649</v>
      </c>
      <c r="E995" s="39">
        <v>160075.27202056936</v>
      </c>
      <c r="F995" s="39">
        <v>230299.68718744846</v>
      </c>
      <c r="G995" s="39">
        <v>128332.461986483</v>
      </c>
      <c r="H995" s="39">
        <v>203351.26530937676</v>
      </c>
      <c r="I995" s="39">
        <v>95695.796798471143</v>
      </c>
      <c r="J995" s="39">
        <v>0</v>
      </c>
      <c r="K995" s="38"/>
      <c r="L995" s="38"/>
    </row>
    <row r="996" spans="1:12" s="10" customFormat="1" x14ac:dyDescent="0.3">
      <c r="A996" s="3">
        <f t="shared" si="39"/>
        <v>2033</v>
      </c>
      <c r="B996" s="39">
        <v>1134000.0000000002</v>
      </c>
      <c r="C996" s="39">
        <v>421935.40115132707</v>
      </c>
      <c r="D996" s="39">
        <v>2767323.7088623573</v>
      </c>
      <c r="E996" s="39">
        <v>140393.95562140798</v>
      </c>
      <c r="F996" s="39">
        <v>203726.92557985071</v>
      </c>
      <c r="G996" s="39">
        <v>110188.0433158556</v>
      </c>
      <c r="H996" s="39">
        <v>173857.19202214302</v>
      </c>
      <c r="I996" s="39">
        <v>83898.482309415835</v>
      </c>
      <c r="J996" s="39">
        <v>0</v>
      </c>
      <c r="K996" s="38"/>
      <c r="L996" s="38"/>
    </row>
    <row r="997" spans="1:12" s="10" customFormat="1" x14ac:dyDescent="0.3">
      <c r="A997" s="3">
        <f t="shared" si="39"/>
        <v>2034</v>
      </c>
      <c r="B997" s="39">
        <v>972000.00000000012</v>
      </c>
      <c r="C997" s="39">
        <v>375088.78893086669</v>
      </c>
      <c r="D997" s="39">
        <v>2677291.9536596257</v>
      </c>
      <c r="E997" s="39">
        <v>116452.92457494925</v>
      </c>
      <c r="F997" s="39">
        <v>168443.65885434361</v>
      </c>
      <c r="G997" s="39">
        <v>94036.742220277665</v>
      </c>
      <c r="H997" s="39">
        <v>146747.81259754303</v>
      </c>
      <c r="I997" s="39">
        <v>71230.072822019923</v>
      </c>
      <c r="J997" s="39">
        <v>0</v>
      </c>
      <c r="K997" s="38"/>
      <c r="L997" s="38"/>
    </row>
    <row r="998" spans="1:12" s="10" customFormat="1" x14ac:dyDescent="0.3">
      <c r="A998" s="3">
        <f t="shared" si="39"/>
        <v>2035</v>
      </c>
      <c r="B998" s="39">
        <v>810000.00000000012</v>
      </c>
      <c r="C998" s="39">
        <v>311825.57573590148</v>
      </c>
      <c r="D998" s="39">
        <v>2767644.3395462749</v>
      </c>
      <c r="E998" s="39">
        <v>98653.312503634341</v>
      </c>
      <c r="F998" s="39">
        <v>141544.60543400029</v>
      </c>
      <c r="G998" s="39">
        <v>77959.71704541576</v>
      </c>
      <c r="H998" s="39">
        <v>121677.56446723282</v>
      </c>
      <c r="I998" s="39">
        <v>58339.224813815432</v>
      </c>
      <c r="J998" s="39">
        <v>0</v>
      </c>
      <c r="K998" s="38"/>
      <c r="L998" s="38"/>
    </row>
    <row r="999" spans="1:12" s="10" customFormat="1" x14ac:dyDescent="0.3">
      <c r="A999" s="3">
        <f t="shared" si="39"/>
        <v>2036</v>
      </c>
      <c r="B999" s="39">
        <v>648000</v>
      </c>
      <c r="C999" s="39">
        <v>259475.9871433097</v>
      </c>
      <c r="D999" s="39">
        <v>2662347.7654309664</v>
      </c>
      <c r="E999" s="39">
        <v>73785.397897001938</v>
      </c>
      <c r="F999" s="39">
        <v>113188.60427827231</v>
      </c>
      <c r="G999" s="39">
        <v>62001.87935453713</v>
      </c>
      <c r="H999" s="39">
        <v>95616.375610708012</v>
      </c>
      <c r="I999" s="39">
        <v>43931.755716170868</v>
      </c>
      <c r="J999" s="39">
        <v>0</v>
      </c>
    </row>
    <row r="1000" spans="1:12" s="10" customFormat="1" x14ac:dyDescent="0.3">
      <c r="A1000" s="3">
        <f t="shared" si="39"/>
        <v>2037</v>
      </c>
      <c r="B1000" s="39">
        <v>485999.99999999988</v>
      </c>
      <c r="C1000" s="39">
        <v>197927.0961628035</v>
      </c>
      <c r="D1000" s="39">
        <v>2660036.9110448454</v>
      </c>
      <c r="E1000" s="39">
        <v>59191.180846519979</v>
      </c>
      <c r="F1000" s="39">
        <v>81109.791614877904</v>
      </c>
      <c r="G1000" s="39">
        <v>44452.77143089717</v>
      </c>
      <c r="H1000" s="39">
        <v>69211.759967027858</v>
      </c>
      <c r="I1000" s="39">
        <v>34107.399977873509</v>
      </c>
      <c r="J1000" s="39">
        <v>0</v>
      </c>
    </row>
    <row r="1001" spans="1:12" s="10" customFormat="1" x14ac:dyDescent="0.3">
      <c r="A1001" s="3">
        <f t="shared" si="39"/>
        <v>2038</v>
      </c>
      <c r="B1001" s="39">
        <v>324000</v>
      </c>
      <c r="C1001" s="39">
        <v>137124.62173865765</v>
      </c>
      <c r="D1001" s="39">
        <v>2558583.0749002807</v>
      </c>
      <c r="E1001" s="39">
        <v>35546.679509216083</v>
      </c>
      <c r="F1001" s="39">
        <v>53392.795297865989</v>
      </c>
      <c r="G1001" s="39">
        <v>29882.849533880806</v>
      </c>
      <c r="H1001" s="39">
        <v>46764.945004656794</v>
      </c>
      <c r="I1001" s="39">
        <v>21288.108915722667</v>
      </c>
      <c r="J1001" s="39">
        <v>0</v>
      </c>
    </row>
    <row r="1002" spans="1:12" s="10" customFormat="1" x14ac:dyDescent="0.3">
      <c r="A1002" s="3">
        <f t="shared" si="39"/>
        <v>2039</v>
      </c>
      <c r="B1002" s="39">
        <v>162000.00000000003</v>
      </c>
      <c r="C1002" s="39">
        <v>69145.986909895175</v>
      </c>
      <c r="D1002" s="39">
        <v>2591049.6585890856</v>
      </c>
      <c r="E1002" s="39">
        <v>17789.33564492091</v>
      </c>
      <c r="F1002" s="39">
        <v>26621.27993207</v>
      </c>
      <c r="G1002" s="39">
        <v>14745.177565123957</v>
      </c>
      <c r="H1002" s="39">
        <v>23255.273333568464</v>
      </c>
      <c r="I1002" s="39">
        <v>10442.946614421518</v>
      </c>
      <c r="J1002" s="39">
        <v>0</v>
      </c>
    </row>
    <row r="1003" spans="1:12" s="10" customFormat="1" x14ac:dyDescent="0.3">
      <c r="A1003" s="3">
        <f t="shared" si="39"/>
        <v>2040</v>
      </c>
      <c r="B1003" s="39">
        <v>0</v>
      </c>
      <c r="C1003" s="39">
        <v>0</v>
      </c>
      <c r="D1003" s="39">
        <v>2411226.3258117959</v>
      </c>
      <c r="E1003" s="39">
        <v>0</v>
      </c>
      <c r="F1003" s="39">
        <v>0</v>
      </c>
      <c r="G1003" s="39">
        <v>0</v>
      </c>
      <c r="H1003" s="39">
        <v>0</v>
      </c>
      <c r="I1003" s="39">
        <v>0</v>
      </c>
      <c r="J1003" s="39">
        <v>0</v>
      </c>
    </row>
    <row r="1004" spans="1:12" s="10" customFormat="1" x14ac:dyDescent="0.3">
      <c r="A1004" s="3">
        <f t="shared" si="39"/>
        <v>2041</v>
      </c>
      <c r="B1004" s="39">
        <v>0</v>
      </c>
      <c r="C1004" s="39">
        <v>0</v>
      </c>
      <c r="D1004" s="39">
        <v>2374333.7423345963</v>
      </c>
      <c r="E1004" s="39">
        <v>0</v>
      </c>
      <c r="F1004" s="39">
        <v>0</v>
      </c>
      <c r="G1004" s="39">
        <v>0</v>
      </c>
      <c r="H1004" s="39">
        <v>0</v>
      </c>
      <c r="I1004" s="39">
        <v>0</v>
      </c>
      <c r="J1004" s="39">
        <v>0</v>
      </c>
    </row>
    <row r="1005" spans="1:12" s="10" customFormat="1" x14ac:dyDescent="0.3">
      <c r="A1005" s="3">
        <f t="shared" si="39"/>
        <v>2042</v>
      </c>
      <c r="B1005" s="39">
        <v>0</v>
      </c>
      <c r="C1005" s="39">
        <v>0</v>
      </c>
      <c r="D1005" s="39">
        <v>2185187.0054567959</v>
      </c>
      <c r="E1005" s="39">
        <v>0</v>
      </c>
      <c r="F1005" s="39">
        <v>0</v>
      </c>
      <c r="G1005" s="39">
        <v>0</v>
      </c>
      <c r="H1005" s="39">
        <v>0</v>
      </c>
      <c r="I1005" s="39">
        <v>0</v>
      </c>
      <c r="J1005" s="39">
        <v>0</v>
      </c>
    </row>
    <row r="1006" spans="1:12" s="10" customFormat="1" x14ac:dyDescent="0.3">
      <c r="A1006" s="3">
        <f t="shared" si="39"/>
        <v>2043</v>
      </c>
      <c r="B1006" s="39">
        <v>0</v>
      </c>
      <c r="C1006" s="39">
        <v>0</v>
      </c>
      <c r="D1006" s="39">
        <v>2222696.3092174032</v>
      </c>
      <c r="E1006" s="39">
        <v>0</v>
      </c>
      <c r="F1006" s="39">
        <v>0</v>
      </c>
      <c r="G1006" s="39">
        <v>0</v>
      </c>
      <c r="H1006" s="39">
        <v>0</v>
      </c>
      <c r="I1006" s="39">
        <v>0</v>
      </c>
      <c r="J1006" s="39">
        <v>0</v>
      </c>
    </row>
  </sheetData>
  <mergeCells count="40">
    <mergeCell ref="E133:J133"/>
    <mergeCell ref="E6:J6"/>
    <mergeCell ref="E33:J33"/>
    <mergeCell ref="E58:J58"/>
    <mergeCell ref="E83:J83"/>
    <mergeCell ref="E108:J108"/>
    <mergeCell ref="E433:J433"/>
    <mergeCell ref="E158:J158"/>
    <mergeCell ref="E183:J183"/>
    <mergeCell ref="E208:J208"/>
    <mergeCell ref="E233:J233"/>
    <mergeCell ref="E258:J258"/>
    <mergeCell ref="E283:J283"/>
    <mergeCell ref="E308:J308"/>
    <mergeCell ref="E333:J333"/>
    <mergeCell ref="E358:J358"/>
    <mergeCell ref="E383:J383"/>
    <mergeCell ref="E408:J408"/>
    <mergeCell ref="E733:J733"/>
    <mergeCell ref="E458:J458"/>
    <mergeCell ref="E483:J483"/>
    <mergeCell ref="E508:J508"/>
    <mergeCell ref="E533:J533"/>
    <mergeCell ref="E558:J558"/>
    <mergeCell ref="E583:J583"/>
    <mergeCell ref="E608:J608"/>
    <mergeCell ref="E633:J633"/>
    <mergeCell ref="E658:J658"/>
    <mergeCell ref="E683:J683"/>
    <mergeCell ref="E708:J708"/>
    <mergeCell ref="E908:J908"/>
    <mergeCell ref="E933:J933"/>
    <mergeCell ref="E958:J958"/>
    <mergeCell ref="E983:J983"/>
    <mergeCell ref="E758:J758"/>
    <mergeCell ref="E783:J783"/>
    <mergeCell ref="E808:J808"/>
    <mergeCell ref="E833:J833"/>
    <mergeCell ref="E858:J858"/>
    <mergeCell ref="E883:J883"/>
  </mergeCells>
  <pageMargins left="0.25" right="0.25" top="0.75" bottom="0.75" header="0.3" footer="0.3"/>
  <pageSetup paperSize="3" scale="69" fitToHeight="20" orientation="landscape" r:id="rId1"/>
  <headerFooter>
    <oddHeader>&amp;L&amp;"-,Bold Italic"&amp;12PGE Clean Energy Plan and Integrated Resource Plan 2023&amp;C&amp;"-,Bold"Annual GHG Impacts for Actions&amp;R&amp;"-,Bold Italic"&amp;12CEP Data Template</oddHeader>
  </headerFooter>
  <rowBreaks count="19" manualBreakCount="19">
    <brk id="57" max="9" man="1"/>
    <brk id="107" max="9" man="1"/>
    <brk id="157" max="9" man="1"/>
    <brk id="207" max="9" man="1"/>
    <brk id="257" max="9" man="1"/>
    <brk id="307" max="9" man="1"/>
    <brk id="357" max="9" man="1"/>
    <brk id="407" max="9" man="1"/>
    <brk id="457" max="9" man="1"/>
    <brk id="507" max="9" man="1"/>
    <brk id="557" max="9" man="1"/>
    <brk id="607" max="9" man="1"/>
    <brk id="657" max="9" man="1"/>
    <brk id="707" max="9" man="1"/>
    <brk id="757" max="9" man="1"/>
    <brk id="807" max="9" man="1"/>
    <brk id="857" max="9" man="1"/>
    <brk id="907" max="9" man="1"/>
    <brk id="957"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75A28-73C7-4C5E-A308-3602E7F74E33}">
  <sheetPr codeName="Sheet5">
    <tabColor theme="2" tint="-9.9978637043366805E-2"/>
  </sheetPr>
  <dimension ref="A1:L1004"/>
  <sheetViews>
    <sheetView zoomScaleNormal="100" workbookViewId="0">
      <selection activeCell="A15" sqref="A15"/>
    </sheetView>
  </sheetViews>
  <sheetFormatPr defaultColWidth="9.33203125" defaultRowHeight="14.4" x14ac:dyDescent="0.3"/>
  <cols>
    <col min="1" max="1" width="9.33203125" style="3"/>
    <col min="2" max="3" width="9.44140625" style="3" customWidth="1"/>
    <col min="4" max="4" width="18.88671875" style="3" customWidth="1"/>
    <col min="5" max="5" width="12.5546875" style="3" customWidth="1"/>
    <col min="6" max="11" width="9.44140625" style="3" customWidth="1"/>
    <col min="12" max="16384" width="9.33203125" style="3"/>
  </cols>
  <sheetData>
    <row r="1" spans="1:12" ht="98.25" customHeight="1" x14ac:dyDescent="0.3">
      <c r="A1" s="2" t="s">
        <v>59</v>
      </c>
      <c r="D1" s="80" t="s">
        <v>335</v>
      </c>
    </row>
    <row r="2" spans="1:12" x14ac:dyDescent="0.3">
      <c r="A2" s="3" t="s">
        <v>202</v>
      </c>
    </row>
    <row r="3" spans="1:12" x14ac:dyDescent="0.3">
      <c r="A3" s="3" t="s">
        <v>203</v>
      </c>
    </row>
    <row r="4" spans="1:12" s="1" customFormat="1" ht="15.75" customHeight="1" x14ac:dyDescent="0.3"/>
    <row r="5" spans="1:12" s="1" customFormat="1" x14ac:dyDescent="0.3"/>
    <row r="6" spans="1:12" x14ac:dyDescent="0.3">
      <c r="A6" s="3">
        <v>40</v>
      </c>
      <c r="B6" s="3" t="str">
        <f ca="1">OFFSET(Portfolios!$B$7,A6,0)</f>
        <v>Portfolio40</v>
      </c>
      <c r="D6" s="3" t="s">
        <v>66</v>
      </c>
    </row>
    <row r="7" spans="1:12" s="11" customFormat="1" x14ac:dyDescent="0.3">
      <c r="A7" s="3"/>
      <c r="B7" s="42" t="s">
        <v>204</v>
      </c>
      <c r="C7" s="42" t="s">
        <v>205</v>
      </c>
      <c r="D7" s="42" t="s">
        <v>206</v>
      </c>
      <c r="E7" s="11" t="s">
        <v>207</v>
      </c>
      <c r="F7" s="11" t="s">
        <v>208</v>
      </c>
      <c r="G7" s="11" t="s">
        <v>209</v>
      </c>
      <c r="H7" s="11" t="s">
        <v>210</v>
      </c>
      <c r="I7" s="11" t="s">
        <v>211</v>
      </c>
      <c r="J7" s="11" t="s">
        <v>212</v>
      </c>
      <c r="K7" s="11" t="s">
        <v>213</v>
      </c>
      <c r="L7" s="11" t="s">
        <v>214</v>
      </c>
    </row>
    <row r="8" spans="1:12" s="11" customFormat="1" x14ac:dyDescent="0.3">
      <c r="A8" s="3" t="s">
        <v>160</v>
      </c>
      <c r="B8" s="42" t="s">
        <v>215</v>
      </c>
      <c r="C8" s="42" t="s">
        <v>215</v>
      </c>
      <c r="D8" s="42" t="s">
        <v>215</v>
      </c>
      <c r="E8" s="11" t="s">
        <v>216</v>
      </c>
      <c r="F8" s="11" t="s">
        <v>217</v>
      </c>
      <c r="G8" s="11" t="s">
        <v>217</v>
      </c>
      <c r="H8" s="11" t="s">
        <v>217</v>
      </c>
      <c r="I8" s="11" t="s">
        <v>217</v>
      </c>
      <c r="J8" s="11" t="s">
        <v>217</v>
      </c>
      <c r="K8" s="11" t="s">
        <v>217</v>
      </c>
    </row>
    <row r="9" spans="1:12" s="10" customFormat="1" x14ac:dyDescent="0.3">
      <c r="A9" s="3">
        <v>2023</v>
      </c>
      <c r="B9" s="58">
        <v>0</v>
      </c>
      <c r="C9" s="58">
        <v>0</v>
      </c>
      <c r="D9" s="58">
        <v>0</v>
      </c>
      <c r="E9" s="14">
        <v>0</v>
      </c>
    </row>
    <row r="10" spans="1:12" s="10" customFormat="1" x14ac:dyDescent="0.3">
      <c r="A10" s="3">
        <f>A9+1</f>
        <v>2024</v>
      </c>
      <c r="B10" s="58">
        <v>0</v>
      </c>
      <c r="C10" s="58">
        <v>0</v>
      </c>
      <c r="D10" s="58">
        <v>0</v>
      </c>
      <c r="E10" s="14">
        <v>0</v>
      </c>
    </row>
    <row r="11" spans="1:12" s="10" customFormat="1" x14ac:dyDescent="0.3">
      <c r="A11" s="3">
        <f t="shared" ref="A11:A28" si="0">A10+1</f>
        <v>2025</v>
      </c>
      <c r="B11" s="58">
        <v>0</v>
      </c>
      <c r="C11" s="58">
        <v>0</v>
      </c>
      <c r="D11" s="58">
        <v>0</v>
      </c>
      <c r="E11" s="14">
        <v>0</v>
      </c>
      <c r="F11" s="61"/>
    </row>
    <row r="12" spans="1:12" s="10" customFormat="1" x14ac:dyDescent="0.3">
      <c r="A12" s="3">
        <f t="shared" si="0"/>
        <v>2026</v>
      </c>
      <c r="B12" s="58">
        <v>21.99</v>
      </c>
      <c r="C12" s="58">
        <v>43.02</v>
      </c>
      <c r="D12" s="58">
        <v>1</v>
      </c>
      <c r="E12" s="14">
        <v>1432417.0000000002</v>
      </c>
      <c r="F12" s="61"/>
    </row>
    <row r="13" spans="1:12" s="10" customFormat="1" x14ac:dyDescent="0.3">
      <c r="A13" s="3">
        <f t="shared" si="0"/>
        <v>2027</v>
      </c>
      <c r="B13" s="58">
        <v>27.98</v>
      </c>
      <c r="C13" s="58">
        <v>56.01</v>
      </c>
      <c r="D13" s="58">
        <v>1</v>
      </c>
      <c r="E13" s="14">
        <v>1844283</v>
      </c>
      <c r="F13" s="61"/>
    </row>
    <row r="14" spans="1:12" s="10" customFormat="1" x14ac:dyDescent="0.3">
      <c r="A14" s="3">
        <f t="shared" si="0"/>
        <v>2028</v>
      </c>
      <c r="B14" s="58">
        <v>35.97</v>
      </c>
      <c r="C14" s="58">
        <v>71</v>
      </c>
      <c r="D14" s="58">
        <v>2.98</v>
      </c>
      <c r="E14" s="14">
        <v>2385915</v>
      </c>
      <c r="F14" s="61"/>
    </row>
    <row r="15" spans="1:12" s="10" customFormat="1" x14ac:dyDescent="0.3">
      <c r="A15" s="3">
        <f t="shared" si="0"/>
        <v>2029</v>
      </c>
      <c r="B15" s="58">
        <v>42.97</v>
      </c>
      <c r="C15" s="58">
        <v>85</v>
      </c>
      <c r="D15" s="58">
        <v>4.9800000000000004</v>
      </c>
      <c r="E15" s="14">
        <v>2885015</v>
      </c>
      <c r="F15" s="61"/>
    </row>
    <row r="16" spans="1:12" s="10" customFormat="1" x14ac:dyDescent="0.3">
      <c r="A16" s="3">
        <f t="shared" si="0"/>
        <v>2030</v>
      </c>
      <c r="B16" s="58">
        <v>49.98</v>
      </c>
      <c r="C16" s="58">
        <v>100.01</v>
      </c>
      <c r="D16" s="58">
        <v>4.99</v>
      </c>
      <c r="E16" s="14">
        <v>3363066.0000000005</v>
      </c>
      <c r="F16" s="61"/>
    </row>
    <row r="17" spans="1:12" s="10" customFormat="1" x14ac:dyDescent="0.3">
      <c r="A17" s="3">
        <f t="shared" si="0"/>
        <v>2031</v>
      </c>
      <c r="B17" s="58">
        <v>50</v>
      </c>
      <c r="C17" s="58">
        <v>100.01</v>
      </c>
      <c r="D17" s="58">
        <v>5.01</v>
      </c>
      <c r="E17" s="14">
        <v>3363933.9999999991</v>
      </c>
      <c r="F17" s="61"/>
    </row>
    <row r="18" spans="1:12" s="10" customFormat="1" x14ac:dyDescent="0.3">
      <c r="A18" s="3">
        <f t="shared" si="0"/>
        <v>2032</v>
      </c>
      <c r="B18" s="58">
        <v>50.01</v>
      </c>
      <c r="C18" s="58">
        <v>100.01</v>
      </c>
      <c r="D18" s="58">
        <v>5.01</v>
      </c>
      <c r="E18" s="14">
        <v>3364151</v>
      </c>
      <c r="F18" s="61"/>
    </row>
    <row r="19" spans="1:12" s="10" customFormat="1" x14ac:dyDescent="0.3">
      <c r="A19" s="3">
        <f t="shared" si="0"/>
        <v>2033</v>
      </c>
      <c r="B19" s="58">
        <v>50.01</v>
      </c>
      <c r="C19" s="58">
        <v>100.01</v>
      </c>
      <c r="D19" s="58">
        <v>5.01</v>
      </c>
      <c r="E19" s="14">
        <v>3364151</v>
      </c>
      <c r="F19" s="61"/>
    </row>
    <row r="20" spans="1:12" s="10" customFormat="1" x14ac:dyDescent="0.3">
      <c r="A20" s="3">
        <f t="shared" si="0"/>
        <v>2034</v>
      </c>
      <c r="B20" s="58">
        <v>50.01</v>
      </c>
      <c r="C20" s="58">
        <v>100.01</v>
      </c>
      <c r="D20" s="58">
        <v>5.01</v>
      </c>
      <c r="E20" s="14">
        <v>3364151</v>
      </c>
      <c r="F20" s="61"/>
    </row>
    <row r="21" spans="1:12" s="10" customFormat="1" x14ac:dyDescent="0.3">
      <c r="A21" s="3">
        <f t="shared" si="0"/>
        <v>2035</v>
      </c>
      <c r="B21" s="58">
        <v>50.01</v>
      </c>
      <c r="C21" s="58">
        <v>100.01</v>
      </c>
      <c r="D21" s="58">
        <v>5.01</v>
      </c>
      <c r="E21" s="14">
        <v>3364151</v>
      </c>
      <c r="F21" s="61"/>
    </row>
    <row r="22" spans="1:12" s="10" customFormat="1" x14ac:dyDescent="0.3">
      <c r="A22" s="3">
        <f t="shared" si="0"/>
        <v>2036</v>
      </c>
      <c r="B22" s="58">
        <v>50.01</v>
      </c>
      <c r="C22" s="58">
        <v>100.01</v>
      </c>
      <c r="D22" s="58">
        <v>5.01</v>
      </c>
      <c r="E22" s="14">
        <v>3364151</v>
      </c>
      <c r="F22" s="61"/>
    </row>
    <row r="23" spans="1:12" s="10" customFormat="1" x14ac:dyDescent="0.3">
      <c r="A23" s="3">
        <f t="shared" si="0"/>
        <v>2037</v>
      </c>
      <c r="B23" s="58">
        <v>50.01</v>
      </c>
      <c r="C23" s="58">
        <v>100.01</v>
      </c>
      <c r="D23" s="58">
        <v>5.01</v>
      </c>
      <c r="E23" s="14">
        <v>3364151</v>
      </c>
    </row>
    <row r="24" spans="1:12" s="10" customFormat="1" x14ac:dyDescent="0.3">
      <c r="A24" s="3">
        <f t="shared" si="0"/>
        <v>2038</v>
      </c>
      <c r="B24" s="58">
        <v>50.01</v>
      </c>
      <c r="C24" s="58">
        <v>100.01</v>
      </c>
      <c r="D24" s="58">
        <v>5.01</v>
      </c>
      <c r="E24" s="14">
        <v>3364151</v>
      </c>
    </row>
    <row r="25" spans="1:12" s="10" customFormat="1" x14ac:dyDescent="0.3">
      <c r="A25" s="3">
        <f t="shared" si="0"/>
        <v>2039</v>
      </c>
      <c r="B25" s="58">
        <v>50.01</v>
      </c>
      <c r="C25" s="58">
        <v>100.01</v>
      </c>
      <c r="D25" s="58">
        <v>5.01</v>
      </c>
      <c r="E25" s="14">
        <v>3364151</v>
      </c>
    </row>
    <row r="26" spans="1:12" s="10" customFormat="1" x14ac:dyDescent="0.3">
      <c r="A26" s="3">
        <f t="shared" si="0"/>
        <v>2040</v>
      </c>
      <c r="B26" s="58">
        <v>50.01</v>
      </c>
      <c r="C26" s="58">
        <v>100.01</v>
      </c>
      <c r="D26" s="58">
        <v>5.01</v>
      </c>
      <c r="E26" s="14">
        <v>3364151</v>
      </c>
    </row>
    <row r="27" spans="1:12" s="10" customFormat="1" x14ac:dyDescent="0.3">
      <c r="A27" s="3">
        <f t="shared" si="0"/>
        <v>2041</v>
      </c>
      <c r="B27" s="58">
        <v>50.01</v>
      </c>
      <c r="C27" s="58">
        <v>100.01</v>
      </c>
      <c r="D27" s="58">
        <v>5.01</v>
      </c>
      <c r="E27" s="14">
        <v>3364151</v>
      </c>
    </row>
    <row r="28" spans="1:12" s="10" customFormat="1" x14ac:dyDescent="0.3">
      <c r="A28" s="3">
        <f t="shared" si="0"/>
        <v>2042</v>
      </c>
      <c r="B28" s="58">
        <v>50.01</v>
      </c>
      <c r="C28" s="58">
        <v>100.01</v>
      </c>
      <c r="D28" s="58">
        <v>5.01</v>
      </c>
      <c r="E28" s="14">
        <v>3364151</v>
      </c>
    </row>
    <row r="29" spans="1:12" s="10" customFormat="1" x14ac:dyDescent="0.3">
      <c r="A29" s="3">
        <v>2043</v>
      </c>
      <c r="B29" s="58">
        <v>50.01</v>
      </c>
      <c r="C29" s="58">
        <v>100.01</v>
      </c>
      <c r="D29" s="58">
        <v>5.01</v>
      </c>
      <c r="E29" s="14">
        <v>3364151</v>
      </c>
    </row>
    <row r="31" spans="1:12" x14ac:dyDescent="0.3">
      <c r="A31" s="3">
        <v>1</v>
      </c>
      <c r="B31" s="3" t="str">
        <f ca="1">OFFSET(Portfolios!$B$7,A31,0)</f>
        <v>Portfolio1</v>
      </c>
    </row>
    <row r="32" spans="1:12" s="11" customFormat="1" x14ac:dyDescent="0.3">
      <c r="A32" s="3"/>
      <c r="B32" s="42" t="s">
        <v>204</v>
      </c>
      <c r="C32" s="42" t="s">
        <v>205</v>
      </c>
      <c r="D32" s="42" t="s">
        <v>206</v>
      </c>
      <c r="E32" s="11" t="s">
        <v>207</v>
      </c>
      <c r="F32" s="11" t="s">
        <v>208</v>
      </c>
      <c r="G32" s="11" t="s">
        <v>209</v>
      </c>
      <c r="H32" s="11" t="s">
        <v>210</v>
      </c>
      <c r="I32" s="11" t="s">
        <v>211</v>
      </c>
      <c r="J32" s="11" t="s">
        <v>212</v>
      </c>
      <c r="K32" s="11" t="s">
        <v>213</v>
      </c>
      <c r="L32" s="11" t="s">
        <v>214</v>
      </c>
    </row>
    <row r="33" spans="1:11" s="11" customFormat="1" x14ac:dyDescent="0.3">
      <c r="A33" s="3" t="s">
        <v>160</v>
      </c>
      <c r="B33" s="42" t="s">
        <v>215</v>
      </c>
      <c r="C33" s="42" t="s">
        <v>215</v>
      </c>
      <c r="D33" s="42" t="s">
        <v>215</v>
      </c>
      <c r="E33" s="11" t="s">
        <v>216</v>
      </c>
      <c r="F33" s="11" t="s">
        <v>217</v>
      </c>
      <c r="G33" s="11" t="s">
        <v>217</v>
      </c>
      <c r="H33" s="11" t="s">
        <v>217</v>
      </c>
      <c r="I33" s="11" t="s">
        <v>217</v>
      </c>
      <c r="J33" s="11" t="s">
        <v>217</v>
      </c>
      <c r="K33" s="11" t="s">
        <v>217</v>
      </c>
    </row>
    <row r="34" spans="1:11" s="10" customFormat="1" x14ac:dyDescent="0.3">
      <c r="A34" s="3">
        <v>2023</v>
      </c>
      <c r="B34" s="58">
        <v>0</v>
      </c>
      <c r="C34" s="58">
        <v>0</v>
      </c>
      <c r="D34" s="58">
        <v>0</v>
      </c>
      <c r="E34" s="14">
        <v>0</v>
      </c>
    </row>
    <row r="35" spans="1:11" s="10" customFormat="1" x14ac:dyDescent="0.3">
      <c r="A35" s="3">
        <f>A34+1</f>
        <v>2024</v>
      </c>
      <c r="B35" s="58">
        <v>0</v>
      </c>
      <c r="C35" s="58">
        <v>0</v>
      </c>
      <c r="D35" s="58">
        <v>0</v>
      </c>
      <c r="E35" s="14">
        <v>0</v>
      </c>
    </row>
    <row r="36" spans="1:11" s="10" customFormat="1" x14ac:dyDescent="0.3">
      <c r="A36" s="3">
        <f t="shared" ref="A36:A53" si="1">A35+1</f>
        <v>2025</v>
      </c>
      <c r="B36" s="58">
        <v>0</v>
      </c>
      <c r="C36" s="58">
        <v>0</v>
      </c>
      <c r="D36" s="58">
        <v>0</v>
      </c>
      <c r="E36" s="14">
        <v>0</v>
      </c>
    </row>
    <row r="37" spans="1:11" s="10" customFormat="1" x14ac:dyDescent="0.3">
      <c r="A37" s="3">
        <f t="shared" si="1"/>
        <v>2026</v>
      </c>
      <c r="B37" s="58">
        <v>21.99</v>
      </c>
      <c r="C37" s="58">
        <v>43.02</v>
      </c>
      <c r="D37" s="58">
        <v>1</v>
      </c>
      <c r="E37" s="14">
        <v>1432417.0000000002</v>
      </c>
    </row>
    <row r="38" spans="1:11" s="10" customFormat="1" x14ac:dyDescent="0.3">
      <c r="A38" s="3">
        <f t="shared" si="1"/>
        <v>2027</v>
      </c>
      <c r="B38" s="58">
        <v>27.98</v>
      </c>
      <c r="C38" s="58">
        <v>56.01</v>
      </c>
      <c r="D38" s="58">
        <v>1</v>
      </c>
      <c r="E38" s="14">
        <v>1844283</v>
      </c>
    </row>
    <row r="39" spans="1:11" s="10" customFormat="1" x14ac:dyDescent="0.3">
      <c r="A39" s="3">
        <f t="shared" si="1"/>
        <v>2028</v>
      </c>
      <c r="B39" s="58">
        <v>35.97</v>
      </c>
      <c r="C39" s="58">
        <v>71</v>
      </c>
      <c r="D39" s="58">
        <v>2.99</v>
      </c>
      <c r="E39" s="14">
        <v>2386131.9999999995</v>
      </c>
    </row>
    <row r="40" spans="1:11" s="10" customFormat="1" x14ac:dyDescent="0.3">
      <c r="A40" s="3">
        <f t="shared" si="1"/>
        <v>2029</v>
      </c>
      <c r="B40" s="58">
        <v>42.98</v>
      </c>
      <c r="C40" s="58">
        <v>85</v>
      </c>
      <c r="D40" s="58">
        <v>5</v>
      </c>
      <c r="E40" s="14">
        <v>2885665.9999999995</v>
      </c>
    </row>
    <row r="41" spans="1:11" s="10" customFormat="1" x14ac:dyDescent="0.3">
      <c r="A41" s="3">
        <f t="shared" si="1"/>
        <v>2030</v>
      </c>
      <c r="B41" s="58">
        <v>49.99</v>
      </c>
      <c r="C41" s="58">
        <v>100.01</v>
      </c>
      <c r="D41" s="58">
        <v>5.01</v>
      </c>
      <c r="E41" s="14">
        <v>3363716.9999999995</v>
      </c>
    </row>
    <row r="42" spans="1:11" s="10" customFormat="1" x14ac:dyDescent="0.3">
      <c r="A42" s="3">
        <f t="shared" si="1"/>
        <v>2031</v>
      </c>
      <c r="B42" s="58">
        <v>50</v>
      </c>
      <c r="C42" s="58">
        <v>100.01</v>
      </c>
      <c r="D42" s="58">
        <v>5.01</v>
      </c>
      <c r="E42" s="14">
        <v>3363933.9999999991</v>
      </c>
    </row>
    <row r="43" spans="1:11" s="10" customFormat="1" x14ac:dyDescent="0.3">
      <c r="A43" s="3">
        <f t="shared" si="1"/>
        <v>2032</v>
      </c>
      <c r="B43" s="58">
        <v>50.01</v>
      </c>
      <c r="C43" s="58">
        <v>100.01</v>
      </c>
      <c r="D43" s="58">
        <v>5.01</v>
      </c>
      <c r="E43" s="14">
        <v>3364151</v>
      </c>
    </row>
    <row r="44" spans="1:11" s="10" customFormat="1" x14ac:dyDescent="0.3">
      <c r="A44" s="3">
        <f t="shared" si="1"/>
        <v>2033</v>
      </c>
      <c r="B44" s="58">
        <v>50.01</v>
      </c>
      <c r="C44" s="58">
        <v>100.01</v>
      </c>
      <c r="D44" s="58">
        <v>5.01</v>
      </c>
      <c r="E44" s="14">
        <v>3364151</v>
      </c>
    </row>
    <row r="45" spans="1:11" s="10" customFormat="1" x14ac:dyDescent="0.3">
      <c r="A45" s="3">
        <f t="shared" si="1"/>
        <v>2034</v>
      </c>
      <c r="B45" s="58">
        <v>50.01</v>
      </c>
      <c r="C45" s="58">
        <v>100.01</v>
      </c>
      <c r="D45" s="58">
        <v>5.01</v>
      </c>
      <c r="E45" s="14">
        <v>3364151</v>
      </c>
    </row>
    <row r="46" spans="1:11" s="10" customFormat="1" x14ac:dyDescent="0.3">
      <c r="A46" s="3">
        <f t="shared" si="1"/>
        <v>2035</v>
      </c>
      <c r="B46" s="58">
        <v>50.01</v>
      </c>
      <c r="C46" s="58">
        <v>100.01</v>
      </c>
      <c r="D46" s="58">
        <v>5.01</v>
      </c>
      <c r="E46" s="14">
        <v>3364151</v>
      </c>
    </row>
    <row r="47" spans="1:11" s="10" customFormat="1" x14ac:dyDescent="0.3">
      <c r="A47" s="3">
        <f t="shared" si="1"/>
        <v>2036</v>
      </c>
      <c r="B47" s="58">
        <v>50.01</v>
      </c>
      <c r="C47" s="58">
        <v>100.01</v>
      </c>
      <c r="D47" s="58">
        <v>5.01</v>
      </c>
      <c r="E47" s="14">
        <v>3364151</v>
      </c>
    </row>
    <row r="48" spans="1:11" s="10" customFormat="1" x14ac:dyDescent="0.3">
      <c r="A48" s="3">
        <f t="shared" si="1"/>
        <v>2037</v>
      </c>
      <c r="B48" s="58">
        <v>50.01</v>
      </c>
      <c r="C48" s="58">
        <v>100.01</v>
      </c>
      <c r="D48" s="58">
        <v>5.01</v>
      </c>
      <c r="E48" s="14">
        <v>3364151</v>
      </c>
    </row>
    <row r="49" spans="1:12" s="10" customFormat="1" x14ac:dyDescent="0.3">
      <c r="A49" s="3">
        <f t="shared" si="1"/>
        <v>2038</v>
      </c>
      <c r="B49" s="58">
        <v>50.01</v>
      </c>
      <c r="C49" s="58">
        <v>100.01</v>
      </c>
      <c r="D49" s="58">
        <v>5.01</v>
      </c>
      <c r="E49" s="14">
        <v>3364151</v>
      </c>
    </row>
    <row r="50" spans="1:12" s="10" customFormat="1" x14ac:dyDescent="0.3">
      <c r="A50" s="3">
        <f t="shared" si="1"/>
        <v>2039</v>
      </c>
      <c r="B50" s="58">
        <v>50.01</v>
      </c>
      <c r="C50" s="58">
        <v>100.01</v>
      </c>
      <c r="D50" s="58">
        <v>5.01</v>
      </c>
      <c r="E50" s="14">
        <v>3364151</v>
      </c>
    </row>
    <row r="51" spans="1:12" s="10" customFormat="1" x14ac:dyDescent="0.3">
      <c r="A51" s="3">
        <f t="shared" si="1"/>
        <v>2040</v>
      </c>
      <c r="B51" s="58">
        <v>50.01</v>
      </c>
      <c r="C51" s="58">
        <v>100.01</v>
      </c>
      <c r="D51" s="58">
        <v>5.01</v>
      </c>
      <c r="E51" s="14">
        <v>3364151</v>
      </c>
    </row>
    <row r="52" spans="1:12" s="10" customFormat="1" x14ac:dyDescent="0.3">
      <c r="A52" s="3">
        <f t="shared" si="1"/>
        <v>2041</v>
      </c>
      <c r="B52" s="58">
        <v>50.01</v>
      </c>
      <c r="C52" s="58">
        <v>100.01</v>
      </c>
      <c r="D52" s="58">
        <v>5.01</v>
      </c>
      <c r="E52" s="14">
        <v>3364151</v>
      </c>
    </row>
    <row r="53" spans="1:12" s="10" customFormat="1" x14ac:dyDescent="0.3">
      <c r="A53" s="3">
        <f t="shared" si="1"/>
        <v>2042</v>
      </c>
      <c r="B53" s="58">
        <v>50.01</v>
      </c>
      <c r="C53" s="58">
        <v>100.01</v>
      </c>
      <c r="D53" s="58">
        <v>5.01</v>
      </c>
      <c r="E53" s="14">
        <v>3364151</v>
      </c>
    </row>
    <row r="54" spans="1:12" s="10" customFormat="1" x14ac:dyDescent="0.3">
      <c r="A54" s="3">
        <v>2043</v>
      </c>
      <c r="B54" s="58">
        <v>50.01</v>
      </c>
      <c r="C54" s="58">
        <v>100.01</v>
      </c>
      <c r="D54" s="58">
        <v>5.01</v>
      </c>
      <c r="E54" s="14">
        <v>3364151</v>
      </c>
    </row>
    <row r="56" spans="1:12" x14ac:dyDescent="0.3">
      <c r="A56" s="3">
        <f>A31+1</f>
        <v>2</v>
      </c>
      <c r="B56" s="3" t="str">
        <f ca="1">OFFSET(Portfolios!$B$7,A56,0)</f>
        <v>Portfolio2</v>
      </c>
    </row>
    <row r="57" spans="1:12" s="11" customFormat="1" x14ac:dyDescent="0.3">
      <c r="A57" s="3"/>
      <c r="B57" s="42" t="s">
        <v>204</v>
      </c>
      <c r="C57" s="42" t="s">
        <v>205</v>
      </c>
      <c r="D57" s="42" t="s">
        <v>206</v>
      </c>
      <c r="E57" s="11" t="s">
        <v>207</v>
      </c>
      <c r="F57" s="11" t="s">
        <v>208</v>
      </c>
      <c r="G57" s="11" t="s">
        <v>209</v>
      </c>
      <c r="H57" s="11" t="s">
        <v>210</v>
      </c>
      <c r="I57" s="11" t="s">
        <v>211</v>
      </c>
      <c r="J57" s="11" t="s">
        <v>212</v>
      </c>
      <c r="K57" s="11" t="s">
        <v>213</v>
      </c>
      <c r="L57" s="11" t="s">
        <v>214</v>
      </c>
    </row>
    <row r="58" spans="1:12" s="11" customFormat="1" x14ac:dyDescent="0.3">
      <c r="A58" s="3" t="s">
        <v>160</v>
      </c>
      <c r="B58" s="42" t="s">
        <v>215</v>
      </c>
      <c r="C58" s="42" t="s">
        <v>215</v>
      </c>
      <c r="D58" s="42" t="s">
        <v>215</v>
      </c>
      <c r="E58" s="11" t="s">
        <v>216</v>
      </c>
      <c r="F58" s="11" t="s">
        <v>217</v>
      </c>
      <c r="G58" s="11" t="s">
        <v>217</v>
      </c>
      <c r="H58" s="11" t="s">
        <v>217</v>
      </c>
      <c r="I58" s="11" t="s">
        <v>217</v>
      </c>
      <c r="J58" s="11" t="s">
        <v>217</v>
      </c>
      <c r="K58" s="11" t="s">
        <v>217</v>
      </c>
    </row>
    <row r="59" spans="1:12" s="10" customFormat="1" x14ac:dyDescent="0.3">
      <c r="A59" s="3">
        <v>2023</v>
      </c>
      <c r="B59" s="58">
        <v>0</v>
      </c>
      <c r="C59" s="58">
        <v>0</v>
      </c>
      <c r="D59" s="58">
        <v>0</v>
      </c>
      <c r="E59" s="14">
        <v>0</v>
      </c>
    </row>
    <row r="60" spans="1:12" s="10" customFormat="1" x14ac:dyDescent="0.3">
      <c r="A60" s="3">
        <f>A59+1</f>
        <v>2024</v>
      </c>
      <c r="B60" s="58">
        <v>0</v>
      </c>
      <c r="C60" s="58">
        <v>0</v>
      </c>
      <c r="D60" s="58">
        <v>0</v>
      </c>
      <c r="E60" s="14">
        <v>0</v>
      </c>
    </row>
    <row r="61" spans="1:12" s="10" customFormat="1" x14ac:dyDescent="0.3">
      <c r="A61" s="3">
        <f t="shared" ref="A61:A78" si="2">A60+1</f>
        <v>2025</v>
      </c>
      <c r="B61" s="58">
        <v>0</v>
      </c>
      <c r="C61" s="58">
        <v>0</v>
      </c>
      <c r="D61" s="58">
        <v>0</v>
      </c>
      <c r="E61" s="14">
        <v>0</v>
      </c>
    </row>
    <row r="62" spans="1:12" s="10" customFormat="1" x14ac:dyDescent="0.3">
      <c r="A62" s="3">
        <f t="shared" si="2"/>
        <v>2026</v>
      </c>
      <c r="B62" s="58">
        <v>21.99</v>
      </c>
      <c r="C62" s="58">
        <v>43.02</v>
      </c>
      <c r="D62" s="58">
        <v>1</v>
      </c>
      <c r="E62" s="14">
        <v>1432417.0000000002</v>
      </c>
    </row>
    <row r="63" spans="1:12" s="10" customFormat="1" x14ac:dyDescent="0.3">
      <c r="A63" s="3">
        <f t="shared" si="2"/>
        <v>2027</v>
      </c>
      <c r="B63" s="58">
        <v>27.98</v>
      </c>
      <c r="C63" s="58">
        <v>56.01</v>
      </c>
      <c r="D63" s="58">
        <v>1</v>
      </c>
      <c r="E63" s="14">
        <v>1844283</v>
      </c>
    </row>
    <row r="64" spans="1:12" s="10" customFormat="1" x14ac:dyDescent="0.3">
      <c r="A64" s="3">
        <f t="shared" si="2"/>
        <v>2028</v>
      </c>
      <c r="B64" s="58">
        <v>35.99</v>
      </c>
      <c r="C64" s="58">
        <v>71.010000000000005</v>
      </c>
      <c r="D64" s="58">
        <v>3</v>
      </c>
      <c r="E64" s="14">
        <v>2387000</v>
      </c>
    </row>
    <row r="65" spans="1:5" s="10" customFormat="1" x14ac:dyDescent="0.3">
      <c r="A65" s="3">
        <f t="shared" si="2"/>
        <v>2029</v>
      </c>
      <c r="B65" s="58">
        <v>43</v>
      </c>
      <c r="C65" s="58">
        <v>85.02</v>
      </c>
      <c r="D65" s="58">
        <v>5.01</v>
      </c>
      <c r="E65" s="14">
        <v>2886750.9999999991</v>
      </c>
    </row>
    <row r="66" spans="1:5" s="10" customFormat="1" x14ac:dyDescent="0.3">
      <c r="A66" s="3">
        <f t="shared" si="2"/>
        <v>2030</v>
      </c>
      <c r="B66" s="58">
        <v>50.01</v>
      </c>
      <c r="C66" s="58">
        <v>100.01</v>
      </c>
      <c r="D66" s="58">
        <v>5.01</v>
      </c>
      <c r="E66" s="14">
        <v>3364151</v>
      </c>
    </row>
    <row r="67" spans="1:5" s="10" customFormat="1" x14ac:dyDescent="0.3">
      <c r="A67" s="3">
        <f t="shared" si="2"/>
        <v>2031</v>
      </c>
      <c r="B67" s="58">
        <v>50.01</v>
      </c>
      <c r="C67" s="58">
        <v>100.01</v>
      </c>
      <c r="D67" s="58">
        <v>5.01</v>
      </c>
      <c r="E67" s="14">
        <v>3364151</v>
      </c>
    </row>
    <row r="68" spans="1:5" s="10" customFormat="1" x14ac:dyDescent="0.3">
      <c r="A68" s="3">
        <f t="shared" si="2"/>
        <v>2032</v>
      </c>
      <c r="B68" s="58">
        <v>50.01</v>
      </c>
      <c r="C68" s="58">
        <v>100.01</v>
      </c>
      <c r="D68" s="58">
        <v>5.01</v>
      </c>
      <c r="E68" s="14">
        <v>3364151</v>
      </c>
    </row>
    <row r="69" spans="1:5" s="10" customFormat="1" x14ac:dyDescent="0.3">
      <c r="A69" s="3">
        <f t="shared" si="2"/>
        <v>2033</v>
      </c>
      <c r="B69" s="58">
        <v>50.01</v>
      </c>
      <c r="C69" s="58">
        <v>100.01</v>
      </c>
      <c r="D69" s="58">
        <v>5.01</v>
      </c>
      <c r="E69" s="14">
        <v>3364151</v>
      </c>
    </row>
    <row r="70" spans="1:5" s="10" customFormat="1" x14ac:dyDescent="0.3">
      <c r="A70" s="3">
        <f t="shared" si="2"/>
        <v>2034</v>
      </c>
      <c r="B70" s="58">
        <v>50.01</v>
      </c>
      <c r="C70" s="58">
        <v>100.01</v>
      </c>
      <c r="D70" s="58">
        <v>5.01</v>
      </c>
      <c r="E70" s="14">
        <v>3364151</v>
      </c>
    </row>
    <row r="71" spans="1:5" s="10" customFormat="1" x14ac:dyDescent="0.3">
      <c r="A71" s="3">
        <f t="shared" si="2"/>
        <v>2035</v>
      </c>
      <c r="B71" s="58">
        <v>50.01</v>
      </c>
      <c r="C71" s="58">
        <v>100.01</v>
      </c>
      <c r="D71" s="58">
        <v>5.01</v>
      </c>
      <c r="E71" s="14">
        <v>3364151</v>
      </c>
    </row>
    <row r="72" spans="1:5" s="10" customFormat="1" x14ac:dyDescent="0.3">
      <c r="A72" s="3">
        <f t="shared" si="2"/>
        <v>2036</v>
      </c>
      <c r="B72" s="58">
        <v>50.01</v>
      </c>
      <c r="C72" s="58">
        <v>100.01</v>
      </c>
      <c r="D72" s="58">
        <v>5.01</v>
      </c>
      <c r="E72" s="14">
        <v>3364151</v>
      </c>
    </row>
    <row r="73" spans="1:5" s="10" customFormat="1" x14ac:dyDescent="0.3">
      <c r="A73" s="3">
        <f t="shared" si="2"/>
        <v>2037</v>
      </c>
      <c r="B73" s="58">
        <v>50.01</v>
      </c>
      <c r="C73" s="58">
        <v>100.01</v>
      </c>
      <c r="D73" s="58">
        <v>5.01</v>
      </c>
      <c r="E73" s="14">
        <v>3364151</v>
      </c>
    </row>
    <row r="74" spans="1:5" s="10" customFormat="1" x14ac:dyDescent="0.3">
      <c r="A74" s="3">
        <f t="shared" si="2"/>
        <v>2038</v>
      </c>
      <c r="B74" s="58">
        <v>50.01</v>
      </c>
      <c r="C74" s="58">
        <v>100.01</v>
      </c>
      <c r="D74" s="58">
        <v>5.01</v>
      </c>
      <c r="E74" s="14">
        <v>3364151</v>
      </c>
    </row>
    <row r="75" spans="1:5" s="10" customFormat="1" x14ac:dyDescent="0.3">
      <c r="A75" s="3">
        <f t="shared" si="2"/>
        <v>2039</v>
      </c>
      <c r="B75" s="58">
        <v>50.01</v>
      </c>
      <c r="C75" s="58">
        <v>100.01</v>
      </c>
      <c r="D75" s="58">
        <v>5.01</v>
      </c>
      <c r="E75" s="14">
        <v>3364151</v>
      </c>
    </row>
    <row r="76" spans="1:5" s="10" customFormat="1" x14ac:dyDescent="0.3">
      <c r="A76" s="3">
        <f t="shared" si="2"/>
        <v>2040</v>
      </c>
      <c r="B76" s="58">
        <v>50.01</v>
      </c>
      <c r="C76" s="58">
        <v>100.01</v>
      </c>
      <c r="D76" s="58">
        <v>5.01</v>
      </c>
      <c r="E76" s="14">
        <v>3364151</v>
      </c>
    </row>
    <row r="77" spans="1:5" s="10" customFormat="1" x14ac:dyDescent="0.3">
      <c r="A77" s="3">
        <f t="shared" si="2"/>
        <v>2041</v>
      </c>
      <c r="B77" s="58">
        <v>50.01</v>
      </c>
      <c r="C77" s="58">
        <v>100.01</v>
      </c>
      <c r="D77" s="58">
        <v>5.01</v>
      </c>
      <c r="E77" s="14">
        <v>3364151</v>
      </c>
    </row>
    <row r="78" spans="1:5" s="10" customFormat="1" x14ac:dyDescent="0.3">
      <c r="A78" s="3">
        <f t="shared" si="2"/>
        <v>2042</v>
      </c>
      <c r="B78" s="58">
        <v>50.01</v>
      </c>
      <c r="C78" s="58">
        <v>100.01</v>
      </c>
      <c r="D78" s="58">
        <v>5.01</v>
      </c>
      <c r="E78" s="14">
        <v>3364151</v>
      </c>
    </row>
    <row r="79" spans="1:5" s="10" customFormat="1" x14ac:dyDescent="0.3">
      <c r="A79" s="3">
        <v>2043</v>
      </c>
      <c r="B79" s="58">
        <v>50.01</v>
      </c>
      <c r="C79" s="58">
        <v>100.01</v>
      </c>
      <c r="D79" s="58">
        <v>5.01</v>
      </c>
      <c r="E79" s="14">
        <v>3364151</v>
      </c>
    </row>
    <row r="81" spans="1:12" x14ac:dyDescent="0.3">
      <c r="A81" s="3">
        <f>A56+1</f>
        <v>3</v>
      </c>
      <c r="B81" s="3" t="str">
        <f ca="1">OFFSET(Portfolios!$B$7,A81,0)</f>
        <v>Portfolio3</v>
      </c>
    </row>
    <row r="82" spans="1:12" s="11" customFormat="1" x14ac:dyDescent="0.3">
      <c r="A82" s="3"/>
      <c r="B82" s="42" t="s">
        <v>204</v>
      </c>
      <c r="C82" s="42" t="s">
        <v>205</v>
      </c>
      <c r="D82" s="42" t="s">
        <v>206</v>
      </c>
      <c r="E82" s="11" t="s">
        <v>207</v>
      </c>
      <c r="F82" s="11" t="s">
        <v>208</v>
      </c>
      <c r="G82" s="11" t="s">
        <v>209</v>
      </c>
      <c r="H82" s="11" t="s">
        <v>210</v>
      </c>
      <c r="I82" s="11" t="s">
        <v>211</v>
      </c>
      <c r="J82" s="11" t="s">
        <v>212</v>
      </c>
      <c r="K82" s="11" t="s">
        <v>213</v>
      </c>
      <c r="L82" s="11" t="s">
        <v>214</v>
      </c>
    </row>
    <row r="83" spans="1:12" s="11" customFormat="1" x14ac:dyDescent="0.3">
      <c r="A83" s="3" t="s">
        <v>160</v>
      </c>
      <c r="B83" s="42" t="s">
        <v>215</v>
      </c>
      <c r="C83" s="42" t="s">
        <v>215</v>
      </c>
      <c r="D83" s="42" t="s">
        <v>215</v>
      </c>
      <c r="E83" s="11" t="s">
        <v>216</v>
      </c>
      <c r="F83" s="11" t="s">
        <v>217</v>
      </c>
      <c r="G83" s="11" t="s">
        <v>217</v>
      </c>
      <c r="H83" s="11" t="s">
        <v>217</v>
      </c>
      <c r="I83" s="11" t="s">
        <v>217</v>
      </c>
      <c r="J83" s="11" t="s">
        <v>217</v>
      </c>
      <c r="K83" s="11" t="s">
        <v>217</v>
      </c>
    </row>
    <row r="84" spans="1:12" s="10" customFormat="1" x14ac:dyDescent="0.3">
      <c r="A84" s="3">
        <v>2023</v>
      </c>
      <c r="B84" s="58">
        <v>0</v>
      </c>
      <c r="C84" s="58">
        <v>0</v>
      </c>
      <c r="D84" s="58">
        <v>0</v>
      </c>
      <c r="E84" s="14">
        <v>0</v>
      </c>
    </row>
    <row r="85" spans="1:12" s="10" customFormat="1" x14ac:dyDescent="0.3">
      <c r="A85" s="3">
        <f>A84+1</f>
        <v>2024</v>
      </c>
      <c r="B85" s="58">
        <v>0</v>
      </c>
      <c r="C85" s="58">
        <v>0</v>
      </c>
      <c r="D85" s="58">
        <v>0</v>
      </c>
      <c r="E85" s="14">
        <v>0</v>
      </c>
    </row>
    <row r="86" spans="1:12" s="10" customFormat="1" x14ac:dyDescent="0.3">
      <c r="A86" s="3">
        <f t="shared" ref="A86:A103" si="3">A85+1</f>
        <v>2025</v>
      </c>
      <c r="B86" s="58">
        <v>0</v>
      </c>
      <c r="C86" s="58">
        <v>0</v>
      </c>
      <c r="D86" s="58">
        <v>0</v>
      </c>
      <c r="E86" s="14">
        <v>0</v>
      </c>
    </row>
    <row r="87" spans="1:12" s="10" customFormat="1" x14ac:dyDescent="0.3">
      <c r="A87" s="3">
        <f t="shared" si="3"/>
        <v>2026</v>
      </c>
      <c r="B87" s="58">
        <v>21.99</v>
      </c>
      <c r="C87" s="58">
        <v>43.01</v>
      </c>
      <c r="D87" s="58">
        <v>1</v>
      </c>
      <c r="E87" s="14">
        <v>1432200</v>
      </c>
    </row>
    <row r="88" spans="1:12" s="10" customFormat="1" x14ac:dyDescent="0.3">
      <c r="A88" s="3">
        <f t="shared" si="3"/>
        <v>2027</v>
      </c>
      <c r="B88" s="58">
        <v>27.98</v>
      </c>
      <c r="C88" s="58">
        <v>56</v>
      </c>
      <c r="D88" s="58">
        <v>1</v>
      </c>
      <c r="E88" s="14">
        <v>1844066</v>
      </c>
    </row>
    <row r="89" spans="1:12" s="10" customFormat="1" x14ac:dyDescent="0.3">
      <c r="A89" s="3">
        <f t="shared" si="3"/>
        <v>2028</v>
      </c>
      <c r="B89" s="58">
        <v>35.97</v>
      </c>
      <c r="C89" s="58">
        <v>70.989999999999995</v>
      </c>
      <c r="D89" s="58">
        <v>2.99</v>
      </c>
      <c r="E89" s="14">
        <v>2385914.9999999995</v>
      </c>
    </row>
    <row r="90" spans="1:12" s="10" customFormat="1" x14ac:dyDescent="0.3">
      <c r="A90" s="3">
        <f t="shared" si="3"/>
        <v>2029</v>
      </c>
      <c r="B90" s="58">
        <v>42.98</v>
      </c>
      <c r="C90" s="58">
        <v>85</v>
      </c>
      <c r="D90" s="58">
        <v>5</v>
      </c>
      <c r="E90" s="14">
        <v>2885665.9999999995</v>
      </c>
    </row>
    <row r="91" spans="1:12" s="10" customFormat="1" x14ac:dyDescent="0.3">
      <c r="A91" s="3">
        <f t="shared" si="3"/>
        <v>2030</v>
      </c>
      <c r="B91" s="58">
        <v>49.99</v>
      </c>
      <c r="C91" s="58">
        <v>100.01</v>
      </c>
      <c r="D91" s="58">
        <v>5.01</v>
      </c>
      <c r="E91" s="14">
        <v>3363716.9999999995</v>
      </c>
    </row>
    <row r="92" spans="1:12" s="10" customFormat="1" x14ac:dyDescent="0.3">
      <c r="A92" s="3">
        <f t="shared" si="3"/>
        <v>2031</v>
      </c>
      <c r="B92" s="58">
        <v>50</v>
      </c>
      <c r="C92" s="58">
        <v>100.01</v>
      </c>
      <c r="D92" s="58">
        <v>5.01</v>
      </c>
      <c r="E92" s="14">
        <v>3363933.9999999991</v>
      </c>
    </row>
    <row r="93" spans="1:12" s="10" customFormat="1" x14ac:dyDescent="0.3">
      <c r="A93" s="3">
        <f t="shared" si="3"/>
        <v>2032</v>
      </c>
      <c r="B93" s="58">
        <v>50.01</v>
      </c>
      <c r="C93" s="58">
        <v>100.01</v>
      </c>
      <c r="D93" s="58">
        <v>5.01</v>
      </c>
      <c r="E93" s="14">
        <v>3364151</v>
      </c>
    </row>
    <row r="94" spans="1:12" s="10" customFormat="1" x14ac:dyDescent="0.3">
      <c r="A94" s="3">
        <f t="shared" si="3"/>
        <v>2033</v>
      </c>
      <c r="B94" s="58">
        <v>50.01</v>
      </c>
      <c r="C94" s="58">
        <v>100.01</v>
      </c>
      <c r="D94" s="58">
        <v>5.01</v>
      </c>
      <c r="E94" s="14">
        <v>3364151</v>
      </c>
    </row>
    <row r="95" spans="1:12" s="10" customFormat="1" x14ac:dyDescent="0.3">
      <c r="A95" s="3">
        <f t="shared" si="3"/>
        <v>2034</v>
      </c>
      <c r="B95" s="58">
        <v>50.01</v>
      </c>
      <c r="C95" s="58">
        <v>100.01</v>
      </c>
      <c r="D95" s="58">
        <v>5.01</v>
      </c>
      <c r="E95" s="14">
        <v>3364151</v>
      </c>
    </row>
    <row r="96" spans="1:12" s="10" customFormat="1" x14ac:dyDescent="0.3">
      <c r="A96" s="3">
        <f t="shared" si="3"/>
        <v>2035</v>
      </c>
      <c r="B96" s="58">
        <v>50.01</v>
      </c>
      <c r="C96" s="58">
        <v>100.01</v>
      </c>
      <c r="D96" s="58">
        <v>5.01</v>
      </c>
      <c r="E96" s="14">
        <v>3364151</v>
      </c>
    </row>
    <row r="97" spans="1:12" s="10" customFormat="1" x14ac:dyDescent="0.3">
      <c r="A97" s="3">
        <f t="shared" si="3"/>
        <v>2036</v>
      </c>
      <c r="B97" s="58">
        <v>50.01</v>
      </c>
      <c r="C97" s="58">
        <v>100.01</v>
      </c>
      <c r="D97" s="58">
        <v>5.01</v>
      </c>
      <c r="E97" s="14">
        <v>3364151</v>
      </c>
    </row>
    <row r="98" spans="1:12" s="10" customFormat="1" x14ac:dyDescent="0.3">
      <c r="A98" s="3">
        <f t="shared" si="3"/>
        <v>2037</v>
      </c>
      <c r="B98" s="58">
        <v>50.01</v>
      </c>
      <c r="C98" s="58">
        <v>100.01</v>
      </c>
      <c r="D98" s="58">
        <v>5.01</v>
      </c>
      <c r="E98" s="14">
        <v>3364151</v>
      </c>
    </row>
    <row r="99" spans="1:12" s="10" customFormat="1" x14ac:dyDescent="0.3">
      <c r="A99" s="3">
        <f t="shared" si="3"/>
        <v>2038</v>
      </c>
      <c r="B99" s="58">
        <v>50.01</v>
      </c>
      <c r="C99" s="58">
        <v>100.01</v>
      </c>
      <c r="D99" s="58">
        <v>5.01</v>
      </c>
      <c r="E99" s="14">
        <v>3364151</v>
      </c>
    </row>
    <row r="100" spans="1:12" s="10" customFormat="1" x14ac:dyDescent="0.3">
      <c r="A100" s="3">
        <f t="shared" si="3"/>
        <v>2039</v>
      </c>
      <c r="B100" s="58">
        <v>50.01</v>
      </c>
      <c r="C100" s="58">
        <v>100.01</v>
      </c>
      <c r="D100" s="58">
        <v>5.01</v>
      </c>
      <c r="E100" s="14">
        <v>3364151</v>
      </c>
    </row>
    <row r="101" spans="1:12" s="10" customFormat="1" x14ac:dyDescent="0.3">
      <c r="A101" s="3">
        <f t="shared" si="3"/>
        <v>2040</v>
      </c>
      <c r="B101" s="58">
        <v>50.01</v>
      </c>
      <c r="C101" s="58">
        <v>100.01</v>
      </c>
      <c r="D101" s="58">
        <v>5.01</v>
      </c>
      <c r="E101" s="14">
        <v>3364151</v>
      </c>
    </row>
    <row r="102" spans="1:12" s="10" customFormat="1" x14ac:dyDescent="0.3">
      <c r="A102" s="3">
        <f t="shared" si="3"/>
        <v>2041</v>
      </c>
      <c r="B102" s="58">
        <v>50.01</v>
      </c>
      <c r="C102" s="58">
        <v>100.01</v>
      </c>
      <c r="D102" s="58">
        <v>5.01</v>
      </c>
      <c r="E102" s="14">
        <v>3364151</v>
      </c>
    </row>
    <row r="103" spans="1:12" s="10" customFormat="1" x14ac:dyDescent="0.3">
      <c r="A103" s="3">
        <f t="shared" si="3"/>
        <v>2042</v>
      </c>
      <c r="B103" s="58">
        <v>50.01</v>
      </c>
      <c r="C103" s="58">
        <v>100.01</v>
      </c>
      <c r="D103" s="58">
        <v>5.01</v>
      </c>
      <c r="E103" s="14">
        <v>3364151</v>
      </c>
    </row>
    <row r="104" spans="1:12" s="10" customFormat="1" x14ac:dyDescent="0.3">
      <c r="A104" s="3">
        <v>2043</v>
      </c>
      <c r="B104" s="58">
        <v>50.01</v>
      </c>
      <c r="C104" s="58">
        <v>100.01</v>
      </c>
      <c r="D104" s="58">
        <v>5.01</v>
      </c>
      <c r="E104" s="14">
        <v>3364151</v>
      </c>
    </row>
    <row r="106" spans="1:12" x14ac:dyDescent="0.3">
      <c r="A106" s="3">
        <f>A81+1</f>
        <v>4</v>
      </c>
      <c r="B106" s="3" t="str">
        <f ca="1">OFFSET(Portfolios!$B$7,A106,0)</f>
        <v>Portfolio4</v>
      </c>
    </row>
    <row r="107" spans="1:12" s="11" customFormat="1" x14ac:dyDescent="0.3">
      <c r="A107" s="3"/>
      <c r="B107" s="42" t="s">
        <v>204</v>
      </c>
      <c r="C107" s="42" t="s">
        <v>205</v>
      </c>
      <c r="D107" s="42" t="s">
        <v>206</v>
      </c>
      <c r="E107" s="11" t="s">
        <v>207</v>
      </c>
      <c r="F107" s="11" t="s">
        <v>208</v>
      </c>
      <c r="G107" s="11" t="s">
        <v>209</v>
      </c>
      <c r="H107" s="11" t="s">
        <v>210</v>
      </c>
      <c r="I107" s="11" t="s">
        <v>211</v>
      </c>
      <c r="J107" s="11" t="s">
        <v>212</v>
      </c>
      <c r="K107" s="11" t="s">
        <v>213</v>
      </c>
      <c r="L107" s="11" t="s">
        <v>214</v>
      </c>
    </row>
    <row r="108" spans="1:12" s="11" customFormat="1" x14ac:dyDescent="0.3">
      <c r="A108" s="3" t="s">
        <v>160</v>
      </c>
      <c r="B108" s="42" t="s">
        <v>215</v>
      </c>
      <c r="C108" s="42" t="s">
        <v>215</v>
      </c>
      <c r="D108" s="42" t="s">
        <v>215</v>
      </c>
      <c r="E108" s="11" t="s">
        <v>216</v>
      </c>
      <c r="F108" s="11" t="s">
        <v>217</v>
      </c>
      <c r="G108" s="11" t="s">
        <v>217</v>
      </c>
      <c r="H108" s="11" t="s">
        <v>217</v>
      </c>
      <c r="I108" s="11" t="s">
        <v>217</v>
      </c>
      <c r="J108" s="11" t="s">
        <v>217</v>
      </c>
      <c r="K108" s="11" t="s">
        <v>217</v>
      </c>
    </row>
    <row r="109" spans="1:12" s="10" customFormat="1" x14ac:dyDescent="0.3">
      <c r="A109" s="3">
        <v>2023</v>
      </c>
      <c r="B109" s="58">
        <v>0</v>
      </c>
      <c r="C109" s="58">
        <v>0</v>
      </c>
      <c r="D109" s="58">
        <v>0</v>
      </c>
      <c r="E109" s="14">
        <v>0</v>
      </c>
    </row>
    <row r="110" spans="1:12" s="10" customFormat="1" x14ac:dyDescent="0.3">
      <c r="A110" s="3">
        <f>A109+1</f>
        <v>2024</v>
      </c>
      <c r="B110" s="58">
        <v>0</v>
      </c>
      <c r="C110" s="58">
        <v>0</v>
      </c>
      <c r="D110" s="58">
        <v>0</v>
      </c>
      <c r="E110" s="14">
        <v>0</v>
      </c>
    </row>
    <row r="111" spans="1:12" s="10" customFormat="1" x14ac:dyDescent="0.3">
      <c r="A111" s="3">
        <f t="shared" ref="A111:A129" si="4">A110+1</f>
        <v>2025</v>
      </c>
      <c r="B111" s="58">
        <v>0</v>
      </c>
      <c r="C111" s="58">
        <v>0</v>
      </c>
      <c r="D111" s="58">
        <v>0</v>
      </c>
      <c r="E111" s="14">
        <v>0</v>
      </c>
    </row>
    <row r="112" spans="1:12" s="10" customFormat="1" x14ac:dyDescent="0.3">
      <c r="A112" s="3">
        <f t="shared" si="4"/>
        <v>2026</v>
      </c>
      <c r="B112" s="58">
        <v>21.99</v>
      </c>
      <c r="C112" s="58">
        <v>43.02</v>
      </c>
      <c r="D112" s="58">
        <v>1</v>
      </c>
      <c r="E112" s="14">
        <v>1432417.0000000002</v>
      </c>
    </row>
    <row r="113" spans="1:5" s="10" customFormat="1" x14ac:dyDescent="0.3">
      <c r="A113" s="3">
        <f t="shared" si="4"/>
        <v>2027</v>
      </c>
      <c r="B113" s="58">
        <v>27.98</v>
      </c>
      <c r="C113" s="58">
        <v>56.01</v>
      </c>
      <c r="D113" s="58">
        <v>1</v>
      </c>
      <c r="E113" s="14">
        <v>1844283</v>
      </c>
    </row>
    <row r="114" spans="1:5" s="10" customFormat="1" x14ac:dyDescent="0.3">
      <c r="A114" s="3">
        <f t="shared" si="4"/>
        <v>2028</v>
      </c>
      <c r="B114" s="58">
        <v>35.97</v>
      </c>
      <c r="C114" s="58">
        <v>71</v>
      </c>
      <c r="D114" s="58">
        <v>2.98</v>
      </c>
      <c r="E114" s="14">
        <v>2385915</v>
      </c>
    </row>
    <row r="115" spans="1:5" s="10" customFormat="1" x14ac:dyDescent="0.3">
      <c r="A115" s="3">
        <f t="shared" si="4"/>
        <v>2029</v>
      </c>
      <c r="B115" s="58">
        <v>42.98</v>
      </c>
      <c r="C115" s="58">
        <v>84.99</v>
      </c>
      <c r="D115" s="58">
        <v>4.99</v>
      </c>
      <c r="E115" s="14">
        <v>2885232</v>
      </c>
    </row>
    <row r="116" spans="1:5" s="10" customFormat="1" x14ac:dyDescent="0.3">
      <c r="A116" s="3">
        <f t="shared" si="4"/>
        <v>2030</v>
      </c>
      <c r="B116" s="58">
        <v>49.99</v>
      </c>
      <c r="C116" s="58">
        <v>100</v>
      </c>
      <c r="D116" s="58">
        <v>5</v>
      </c>
      <c r="E116" s="14">
        <v>3363283</v>
      </c>
    </row>
    <row r="117" spans="1:5" s="10" customFormat="1" x14ac:dyDescent="0.3">
      <c r="A117" s="3">
        <f t="shared" si="4"/>
        <v>2031</v>
      </c>
      <c r="B117" s="58">
        <v>50</v>
      </c>
      <c r="C117" s="58">
        <v>100.01</v>
      </c>
      <c r="D117" s="58">
        <v>5.01</v>
      </c>
      <c r="E117" s="14">
        <v>3363933.9999999991</v>
      </c>
    </row>
    <row r="118" spans="1:5" s="10" customFormat="1" x14ac:dyDescent="0.3">
      <c r="A118" s="3">
        <f t="shared" si="4"/>
        <v>2032</v>
      </c>
      <c r="B118" s="58">
        <v>50.01</v>
      </c>
      <c r="C118" s="58">
        <v>100.01</v>
      </c>
      <c r="D118" s="58">
        <v>5.01</v>
      </c>
      <c r="E118" s="14">
        <v>3364151</v>
      </c>
    </row>
    <row r="119" spans="1:5" s="10" customFormat="1" x14ac:dyDescent="0.3">
      <c r="A119" s="3">
        <f t="shared" si="4"/>
        <v>2033</v>
      </c>
      <c r="B119" s="58">
        <v>50.01</v>
      </c>
      <c r="C119" s="58">
        <v>100.01</v>
      </c>
      <c r="D119" s="58">
        <v>5.01</v>
      </c>
      <c r="E119" s="14">
        <v>3364151</v>
      </c>
    </row>
    <row r="120" spans="1:5" s="10" customFormat="1" x14ac:dyDescent="0.3">
      <c r="A120" s="3">
        <f t="shared" si="4"/>
        <v>2034</v>
      </c>
      <c r="B120" s="58">
        <v>50.01</v>
      </c>
      <c r="C120" s="58">
        <v>100.01</v>
      </c>
      <c r="D120" s="58">
        <v>5.01</v>
      </c>
      <c r="E120" s="14">
        <v>3364151</v>
      </c>
    </row>
    <row r="121" spans="1:5" s="10" customFormat="1" x14ac:dyDescent="0.3">
      <c r="A121" s="3">
        <f t="shared" si="4"/>
        <v>2035</v>
      </c>
      <c r="B121" s="58">
        <v>50.01</v>
      </c>
      <c r="C121" s="58">
        <v>100.01</v>
      </c>
      <c r="D121" s="58">
        <v>5.01</v>
      </c>
      <c r="E121" s="14">
        <v>3364151</v>
      </c>
    </row>
    <row r="122" spans="1:5" s="10" customFormat="1" x14ac:dyDescent="0.3">
      <c r="A122" s="3">
        <f t="shared" si="4"/>
        <v>2036</v>
      </c>
      <c r="B122" s="58">
        <v>50.01</v>
      </c>
      <c r="C122" s="58">
        <v>100.01</v>
      </c>
      <c r="D122" s="58">
        <v>5.01</v>
      </c>
      <c r="E122" s="14">
        <v>3364151</v>
      </c>
    </row>
    <row r="123" spans="1:5" s="10" customFormat="1" x14ac:dyDescent="0.3">
      <c r="A123" s="3">
        <f t="shared" si="4"/>
        <v>2037</v>
      </c>
      <c r="B123" s="58">
        <v>50.01</v>
      </c>
      <c r="C123" s="58">
        <v>100.01</v>
      </c>
      <c r="D123" s="58">
        <v>5.01</v>
      </c>
      <c r="E123" s="14">
        <v>3364151</v>
      </c>
    </row>
    <row r="124" spans="1:5" s="10" customFormat="1" x14ac:dyDescent="0.3">
      <c r="A124" s="3">
        <f t="shared" si="4"/>
        <v>2038</v>
      </c>
      <c r="B124" s="58">
        <v>50.01</v>
      </c>
      <c r="C124" s="58">
        <v>100.01</v>
      </c>
      <c r="D124" s="58">
        <v>5.01</v>
      </c>
      <c r="E124" s="14">
        <v>3364151</v>
      </c>
    </row>
    <row r="125" spans="1:5" s="10" customFormat="1" x14ac:dyDescent="0.3">
      <c r="A125" s="3">
        <f t="shared" si="4"/>
        <v>2039</v>
      </c>
      <c r="B125" s="58">
        <v>50.01</v>
      </c>
      <c r="C125" s="58">
        <v>100.01</v>
      </c>
      <c r="D125" s="58">
        <v>5.01</v>
      </c>
      <c r="E125" s="14">
        <v>3364151</v>
      </c>
    </row>
    <row r="126" spans="1:5" s="10" customFormat="1" x14ac:dyDescent="0.3">
      <c r="A126" s="3">
        <f t="shared" si="4"/>
        <v>2040</v>
      </c>
      <c r="B126" s="58">
        <v>50.01</v>
      </c>
      <c r="C126" s="58">
        <v>100.01</v>
      </c>
      <c r="D126" s="58">
        <v>5.01</v>
      </c>
      <c r="E126" s="14">
        <v>3364151</v>
      </c>
    </row>
    <row r="127" spans="1:5" s="10" customFormat="1" x14ac:dyDescent="0.3">
      <c r="A127" s="3">
        <f t="shared" si="4"/>
        <v>2041</v>
      </c>
      <c r="B127" s="58">
        <v>50.01</v>
      </c>
      <c r="C127" s="58">
        <v>100.01</v>
      </c>
      <c r="D127" s="58">
        <v>5.01</v>
      </c>
      <c r="E127" s="14">
        <v>3364151</v>
      </c>
    </row>
    <row r="128" spans="1:5" s="10" customFormat="1" x14ac:dyDescent="0.3">
      <c r="A128" s="3">
        <f t="shared" si="4"/>
        <v>2042</v>
      </c>
      <c r="B128" s="58">
        <v>50.01</v>
      </c>
      <c r="C128" s="58">
        <v>100.01</v>
      </c>
      <c r="D128" s="58">
        <v>5.01</v>
      </c>
      <c r="E128" s="14">
        <v>3364151</v>
      </c>
    </row>
    <row r="129" spans="1:12" s="10" customFormat="1" x14ac:dyDescent="0.3">
      <c r="A129" s="3">
        <f t="shared" si="4"/>
        <v>2043</v>
      </c>
      <c r="B129" s="58">
        <v>50.01</v>
      </c>
      <c r="C129" s="58">
        <v>100.01</v>
      </c>
      <c r="D129" s="58">
        <v>5.01</v>
      </c>
      <c r="E129" s="14">
        <v>3364151</v>
      </c>
    </row>
    <row r="131" spans="1:12" x14ac:dyDescent="0.3">
      <c r="A131" s="3">
        <f>A106+1</f>
        <v>5</v>
      </c>
      <c r="B131" s="3" t="str">
        <f ca="1">OFFSET(Portfolios!$B$7,A131,0)</f>
        <v>Portfolio5</v>
      </c>
    </row>
    <row r="132" spans="1:12" s="11" customFormat="1" x14ac:dyDescent="0.3">
      <c r="A132" s="3"/>
      <c r="B132" s="42" t="s">
        <v>204</v>
      </c>
      <c r="C132" s="42" t="s">
        <v>205</v>
      </c>
      <c r="D132" s="42" t="s">
        <v>206</v>
      </c>
      <c r="E132" s="11" t="s">
        <v>207</v>
      </c>
      <c r="F132" s="11" t="s">
        <v>208</v>
      </c>
      <c r="G132" s="11" t="s">
        <v>209</v>
      </c>
      <c r="H132" s="11" t="s">
        <v>210</v>
      </c>
      <c r="I132" s="11" t="s">
        <v>211</v>
      </c>
      <c r="J132" s="11" t="s">
        <v>212</v>
      </c>
      <c r="K132" s="11" t="s">
        <v>213</v>
      </c>
      <c r="L132" s="11" t="s">
        <v>214</v>
      </c>
    </row>
    <row r="133" spans="1:12" s="11" customFormat="1" x14ac:dyDescent="0.3">
      <c r="A133" s="3" t="s">
        <v>160</v>
      </c>
      <c r="B133" s="42" t="s">
        <v>215</v>
      </c>
      <c r="C133" s="42" t="s">
        <v>215</v>
      </c>
      <c r="D133" s="42" t="s">
        <v>215</v>
      </c>
      <c r="E133" s="11" t="s">
        <v>216</v>
      </c>
      <c r="F133" s="11" t="s">
        <v>217</v>
      </c>
      <c r="G133" s="11" t="s">
        <v>217</v>
      </c>
      <c r="H133" s="11" t="s">
        <v>217</v>
      </c>
      <c r="I133" s="11" t="s">
        <v>217</v>
      </c>
      <c r="J133" s="11" t="s">
        <v>217</v>
      </c>
      <c r="K133" s="11" t="s">
        <v>217</v>
      </c>
    </row>
    <row r="134" spans="1:12" s="10" customFormat="1" x14ac:dyDescent="0.3">
      <c r="A134" s="3">
        <v>2023</v>
      </c>
      <c r="B134" s="58">
        <v>0</v>
      </c>
      <c r="C134" s="58">
        <v>0</v>
      </c>
      <c r="D134" s="58">
        <v>0</v>
      </c>
      <c r="E134" s="14">
        <v>0</v>
      </c>
    </row>
    <row r="135" spans="1:12" s="10" customFormat="1" x14ac:dyDescent="0.3">
      <c r="A135" s="3">
        <f>A134+1</f>
        <v>2024</v>
      </c>
      <c r="B135" s="58">
        <v>0</v>
      </c>
      <c r="C135" s="58">
        <v>0</v>
      </c>
      <c r="D135" s="58">
        <v>0</v>
      </c>
      <c r="E135" s="14">
        <v>0</v>
      </c>
    </row>
    <row r="136" spans="1:12" s="10" customFormat="1" x14ac:dyDescent="0.3">
      <c r="A136" s="3">
        <f t="shared" ref="A136:A154" si="5">A135+1</f>
        <v>2025</v>
      </c>
      <c r="B136" s="58">
        <v>0</v>
      </c>
      <c r="C136" s="58">
        <v>0</v>
      </c>
      <c r="D136" s="58">
        <v>0</v>
      </c>
      <c r="E136" s="14">
        <v>0</v>
      </c>
    </row>
    <row r="137" spans="1:12" s="10" customFormat="1" x14ac:dyDescent="0.3">
      <c r="A137" s="3">
        <f t="shared" si="5"/>
        <v>2026</v>
      </c>
      <c r="B137" s="58">
        <v>21.99</v>
      </c>
      <c r="C137" s="58">
        <v>43.02</v>
      </c>
      <c r="D137" s="58">
        <v>1</v>
      </c>
      <c r="E137" s="14">
        <v>1432417.0000000002</v>
      </c>
    </row>
    <row r="138" spans="1:12" s="10" customFormat="1" x14ac:dyDescent="0.3">
      <c r="A138" s="3">
        <f t="shared" si="5"/>
        <v>2027</v>
      </c>
      <c r="B138" s="58">
        <v>27.98</v>
      </c>
      <c r="C138" s="58">
        <v>56.01</v>
      </c>
      <c r="D138" s="58">
        <v>1</v>
      </c>
      <c r="E138" s="14">
        <v>1844283</v>
      </c>
    </row>
    <row r="139" spans="1:12" s="10" customFormat="1" x14ac:dyDescent="0.3">
      <c r="A139" s="3">
        <f t="shared" si="5"/>
        <v>2028</v>
      </c>
      <c r="B139" s="58">
        <v>35.99</v>
      </c>
      <c r="C139" s="58">
        <v>71.010000000000005</v>
      </c>
      <c r="D139" s="58">
        <v>3</v>
      </c>
      <c r="E139" s="14">
        <v>2387000</v>
      </c>
    </row>
    <row r="140" spans="1:12" s="10" customFormat="1" x14ac:dyDescent="0.3">
      <c r="A140" s="3">
        <f t="shared" si="5"/>
        <v>2029</v>
      </c>
      <c r="B140" s="58">
        <v>43</v>
      </c>
      <c r="C140" s="58">
        <v>85.02</v>
      </c>
      <c r="D140" s="58">
        <v>5.01</v>
      </c>
      <c r="E140" s="14">
        <v>2886750.9999999991</v>
      </c>
    </row>
    <row r="141" spans="1:12" s="10" customFormat="1" x14ac:dyDescent="0.3">
      <c r="A141" s="3">
        <f t="shared" si="5"/>
        <v>2030</v>
      </c>
      <c r="B141" s="58">
        <v>50.01</v>
      </c>
      <c r="C141" s="58">
        <v>100.01</v>
      </c>
      <c r="D141" s="58">
        <v>5.01</v>
      </c>
      <c r="E141" s="14">
        <v>3364151</v>
      </c>
    </row>
    <row r="142" spans="1:12" s="10" customFormat="1" x14ac:dyDescent="0.3">
      <c r="A142" s="3">
        <f t="shared" si="5"/>
        <v>2031</v>
      </c>
      <c r="B142" s="58">
        <v>50.01</v>
      </c>
      <c r="C142" s="58">
        <v>100.01</v>
      </c>
      <c r="D142" s="58">
        <v>5.01</v>
      </c>
      <c r="E142" s="14">
        <v>3364151</v>
      </c>
    </row>
    <row r="143" spans="1:12" s="10" customFormat="1" x14ac:dyDescent="0.3">
      <c r="A143" s="3">
        <f t="shared" si="5"/>
        <v>2032</v>
      </c>
      <c r="B143" s="58">
        <v>50.01</v>
      </c>
      <c r="C143" s="58">
        <v>100.01</v>
      </c>
      <c r="D143" s="58">
        <v>5.01</v>
      </c>
      <c r="E143" s="14">
        <v>3364151</v>
      </c>
    </row>
    <row r="144" spans="1:12" s="10" customFormat="1" x14ac:dyDescent="0.3">
      <c r="A144" s="3">
        <f t="shared" si="5"/>
        <v>2033</v>
      </c>
      <c r="B144" s="58">
        <v>50.01</v>
      </c>
      <c r="C144" s="58">
        <v>100.01</v>
      </c>
      <c r="D144" s="58">
        <v>5.01</v>
      </c>
      <c r="E144" s="14">
        <v>3364151</v>
      </c>
    </row>
    <row r="145" spans="1:12" s="10" customFormat="1" x14ac:dyDescent="0.3">
      <c r="A145" s="3">
        <f t="shared" si="5"/>
        <v>2034</v>
      </c>
      <c r="B145" s="58">
        <v>50.01</v>
      </c>
      <c r="C145" s="58">
        <v>100.01</v>
      </c>
      <c r="D145" s="58">
        <v>5.01</v>
      </c>
      <c r="E145" s="14">
        <v>3364151</v>
      </c>
    </row>
    <row r="146" spans="1:12" s="10" customFormat="1" x14ac:dyDescent="0.3">
      <c r="A146" s="3">
        <f t="shared" si="5"/>
        <v>2035</v>
      </c>
      <c r="B146" s="58">
        <v>50.01</v>
      </c>
      <c r="C146" s="58">
        <v>100.01</v>
      </c>
      <c r="D146" s="58">
        <v>5.01</v>
      </c>
      <c r="E146" s="14">
        <v>3364151</v>
      </c>
    </row>
    <row r="147" spans="1:12" s="10" customFormat="1" x14ac:dyDescent="0.3">
      <c r="A147" s="3">
        <f t="shared" si="5"/>
        <v>2036</v>
      </c>
      <c r="B147" s="58">
        <v>50.01</v>
      </c>
      <c r="C147" s="58">
        <v>100.01</v>
      </c>
      <c r="D147" s="58">
        <v>5.01</v>
      </c>
      <c r="E147" s="14">
        <v>3364151</v>
      </c>
    </row>
    <row r="148" spans="1:12" s="10" customFormat="1" x14ac:dyDescent="0.3">
      <c r="A148" s="3">
        <f t="shared" si="5"/>
        <v>2037</v>
      </c>
      <c r="B148" s="58">
        <v>50.01</v>
      </c>
      <c r="C148" s="58">
        <v>100.01</v>
      </c>
      <c r="D148" s="58">
        <v>5.01</v>
      </c>
      <c r="E148" s="14">
        <v>3364151</v>
      </c>
    </row>
    <row r="149" spans="1:12" s="10" customFormat="1" x14ac:dyDescent="0.3">
      <c r="A149" s="3">
        <f t="shared" si="5"/>
        <v>2038</v>
      </c>
      <c r="B149" s="58">
        <v>50.01</v>
      </c>
      <c r="C149" s="58">
        <v>100.01</v>
      </c>
      <c r="D149" s="58">
        <v>5.01</v>
      </c>
      <c r="E149" s="14">
        <v>3364151</v>
      </c>
    </row>
    <row r="150" spans="1:12" s="10" customFormat="1" x14ac:dyDescent="0.3">
      <c r="A150" s="3">
        <f t="shared" si="5"/>
        <v>2039</v>
      </c>
      <c r="B150" s="58">
        <v>50.01</v>
      </c>
      <c r="C150" s="58">
        <v>100.01</v>
      </c>
      <c r="D150" s="58">
        <v>5.01</v>
      </c>
      <c r="E150" s="14">
        <v>3364151</v>
      </c>
    </row>
    <row r="151" spans="1:12" s="10" customFormat="1" x14ac:dyDescent="0.3">
      <c r="A151" s="3">
        <f t="shared" si="5"/>
        <v>2040</v>
      </c>
      <c r="B151" s="58">
        <v>50.01</v>
      </c>
      <c r="C151" s="58">
        <v>100.01</v>
      </c>
      <c r="D151" s="58">
        <v>5.01</v>
      </c>
      <c r="E151" s="14">
        <v>3364151</v>
      </c>
    </row>
    <row r="152" spans="1:12" s="10" customFormat="1" x14ac:dyDescent="0.3">
      <c r="A152" s="3">
        <f t="shared" si="5"/>
        <v>2041</v>
      </c>
      <c r="B152" s="58">
        <v>50.01</v>
      </c>
      <c r="C152" s="58">
        <v>100.01</v>
      </c>
      <c r="D152" s="58">
        <v>5.01</v>
      </c>
      <c r="E152" s="14">
        <v>3364151</v>
      </c>
    </row>
    <row r="153" spans="1:12" s="10" customFormat="1" x14ac:dyDescent="0.3">
      <c r="A153" s="3">
        <f t="shared" si="5"/>
        <v>2042</v>
      </c>
      <c r="B153" s="58">
        <v>50.01</v>
      </c>
      <c r="C153" s="58">
        <v>100.01</v>
      </c>
      <c r="D153" s="58">
        <v>5.01</v>
      </c>
      <c r="E153" s="14">
        <v>3364151</v>
      </c>
    </row>
    <row r="154" spans="1:12" s="10" customFormat="1" x14ac:dyDescent="0.3">
      <c r="A154" s="3">
        <f t="shared" si="5"/>
        <v>2043</v>
      </c>
      <c r="B154" s="58">
        <v>50.01</v>
      </c>
      <c r="C154" s="58">
        <v>100.01</v>
      </c>
      <c r="D154" s="58">
        <v>5.01</v>
      </c>
      <c r="E154" s="14">
        <v>3364151</v>
      </c>
    </row>
    <row r="156" spans="1:12" x14ac:dyDescent="0.3">
      <c r="A156" s="3">
        <f>A131+1</f>
        <v>6</v>
      </c>
      <c r="B156" s="3" t="str">
        <f ca="1">OFFSET(Portfolios!$B$7,A156,0)</f>
        <v>Portfolio6</v>
      </c>
    </row>
    <row r="157" spans="1:12" s="11" customFormat="1" x14ac:dyDescent="0.3">
      <c r="A157" s="3"/>
      <c r="B157" s="42" t="s">
        <v>204</v>
      </c>
      <c r="C157" s="42" t="s">
        <v>205</v>
      </c>
      <c r="D157" s="42" t="s">
        <v>206</v>
      </c>
      <c r="E157" s="11" t="s">
        <v>207</v>
      </c>
      <c r="F157" s="11" t="s">
        <v>208</v>
      </c>
      <c r="G157" s="11" t="s">
        <v>209</v>
      </c>
      <c r="H157" s="11" t="s">
        <v>210</v>
      </c>
      <c r="I157" s="11" t="s">
        <v>211</v>
      </c>
      <c r="J157" s="11" t="s">
        <v>212</v>
      </c>
      <c r="K157" s="11" t="s">
        <v>213</v>
      </c>
      <c r="L157" s="11" t="s">
        <v>214</v>
      </c>
    </row>
    <row r="158" spans="1:12" s="11" customFormat="1" x14ac:dyDescent="0.3">
      <c r="A158" s="3" t="s">
        <v>160</v>
      </c>
      <c r="B158" s="42" t="s">
        <v>215</v>
      </c>
      <c r="C158" s="42" t="s">
        <v>215</v>
      </c>
      <c r="D158" s="42" t="s">
        <v>215</v>
      </c>
      <c r="E158" s="11" t="s">
        <v>216</v>
      </c>
      <c r="F158" s="11" t="s">
        <v>217</v>
      </c>
      <c r="G158" s="11" t="s">
        <v>217</v>
      </c>
      <c r="H158" s="11" t="s">
        <v>217</v>
      </c>
      <c r="I158" s="11" t="s">
        <v>217</v>
      </c>
      <c r="J158" s="11" t="s">
        <v>217</v>
      </c>
      <c r="K158" s="11" t="s">
        <v>217</v>
      </c>
    </row>
    <row r="159" spans="1:12" s="10" customFormat="1" x14ac:dyDescent="0.3">
      <c r="A159" s="3">
        <v>2023</v>
      </c>
      <c r="B159" s="58">
        <v>0</v>
      </c>
      <c r="C159" s="58">
        <v>0</v>
      </c>
      <c r="D159" s="58">
        <v>0</v>
      </c>
      <c r="E159" s="14">
        <v>0</v>
      </c>
    </row>
    <row r="160" spans="1:12" s="10" customFormat="1" x14ac:dyDescent="0.3">
      <c r="A160" s="3">
        <f>A159+1</f>
        <v>2024</v>
      </c>
      <c r="B160" s="58">
        <v>0</v>
      </c>
      <c r="C160" s="58">
        <v>0</v>
      </c>
      <c r="D160" s="58">
        <v>0</v>
      </c>
      <c r="E160" s="14">
        <v>0</v>
      </c>
    </row>
    <row r="161" spans="1:5" s="10" customFormat="1" x14ac:dyDescent="0.3">
      <c r="A161" s="3">
        <f t="shared" ref="A161:A179" si="6">A160+1</f>
        <v>2025</v>
      </c>
      <c r="B161" s="58">
        <v>0</v>
      </c>
      <c r="C161" s="58">
        <v>0</v>
      </c>
      <c r="D161" s="58">
        <v>0</v>
      </c>
      <c r="E161" s="14">
        <v>0</v>
      </c>
    </row>
    <row r="162" spans="1:5" s="10" customFormat="1" x14ac:dyDescent="0.3">
      <c r="A162" s="3">
        <f t="shared" si="6"/>
        <v>2026</v>
      </c>
      <c r="B162" s="58">
        <v>21.99</v>
      </c>
      <c r="C162" s="58">
        <v>43</v>
      </c>
      <c r="D162" s="58">
        <v>1</v>
      </c>
      <c r="E162" s="14">
        <v>1431983</v>
      </c>
    </row>
    <row r="163" spans="1:5" s="10" customFormat="1" x14ac:dyDescent="0.3">
      <c r="A163" s="3">
        <f t="shared" si="6"/>
        <v>2027</v>
      </c>
      <c r="B163" s="58">
        <v>27.98</v>
      </c>
      <c r="C163" s="58">
        <v>55.99</v>
      </c>
      <c r="D163" s="58">
        <v>1</v>
      </c>
      <c r="E163" s="14">
        <v>1843849</v>
      </c>
    </row>
    <row r="164" spans="1:5" s="10" customFormat="1" x14ac:dyDescent="0.3">
      <c r="A164" s="3">
        <f t="shared" si="6"/>
        <v>2028</v>
      </c>
      <c r="B164" s="58">
        <v>35.97</v>
      </c>
      <c r="C164" s="58">
        <v>70.98</v>
      </c>
      <c r="D164" s="58">
        <v>2.98</v>
      </c>
      <c r="E164" s="14">
        <v>2385481</v>
      </c>
    </row>
    <row r="165" spans="1:5" s="10" customFormat="1" x14ac:dyDescent="0.3">
      <c r="A165" s="3">
        <f t="shared" si="6"/>
        <v>2029</v>
      </c>
      <c r="B165" s="58">
        <v>42.98</v>
      </c>
      <c r="C165" s="58">
        <v>84.99</v>
      </c>
      <c r="D165" s="58">
        <v>4.99</v>
      </c>
      <c r="E165" s="14">
        <v>2885232</v>
      </c>
    </row>
    <row r="166" spans="1:5" s="10" customFormat="1" x14ac:dyDescent="0.3">
      <c r="A166" s="3">
        <f t="shared" si="6"/>
        <v>2030</v>
      </c>
      <c r="B166" s="58">
        <v>49.99</v>
      </c>
      <c r="C166" s="58">
        <v>100</v>
      </c>
      <c r="D166" s="58">
        <v>5</v>
      </c>
      <c r="E166" s="14">
        <v>3363283</v>
      </c>
    </row>
    <row r="167" spans="1:5" s="10" customFormat="1" x14ac:dyDescent="0.3">
      <c r="A167" s="3">
        <f t="shared" si="6"/>
        <v>2031</v>
      </c>
      <c r="B167" s="58">
        <v>50</v>
      </c>
      <c r="C167" s="58">
        <v>100.01</v>
      </c>
      <c r="D167" s="58">
        <v>5.01</v>
      </c>
      <c r="E167" s="14">
        <v>3363933.9999999991</v>
      </c>
    </row>
    <row r="168" spans="1:5" s="10" customFormat="1" x14ac:dyDescent="0.3">
      <c r="A168" s="3">
        <f t="shared" si="6"/>
        <v>2032</v>
      </c>
      <c r="B168" s="58">
        <v>50.01</v>
      </c>
      <c r="C168" s="58">
        <v>100.01</v>
      </c>
      <c r="D168" s="58">
        <v>5.01</v>
      </c>
      <c r="E168" s="14">
        <v>3364151</v>
      </c>
    </row>
    <row r="169" spans="1:5" s="10" customFormat="1" x14ac:dyDescent="0.3">
      <c r="A169" s="3">
        <f t="shared" si="6"/>
        <v>2033</v>
      </c>
      <c r="B169" s="58">
        <v>50.01</v>
      </c>
      <c r="C169" s="58">
        <v>100.01</v>
      </c>
      <c r="D169" s="58">
        <v>5.01</v>
      </c>
      <c r="E169" s="14">
        <v>3364151</v>
      </c>
    </row>
    <row r="170" spans="1:5" s="10" customFormat="1" x14ac:dyDescent="0.3">
      <c r="A170" s="3">
        <f t="shared" si="6"/>
        <v>2034</v>
      </c>
      <c r="B170" s="58">
        <v>50.01</v>
      </c>
      <c r="C170" s="58">
        <v>100.01</v>
      </c>
      <c r="D170" s="58">
        <v>5.01</v>
      </c>
      <c r="E170" s="14">
        <v>3364151</v>
      </c>
    </row>
    <row r="171" spans="1:5" s="10" customFormat="1" x14ac:dyDescent="0.3">
      <c r="A171" s="3">
        <f t="shared" si="6"/>
        <v>2035</v>
      </c>
      <c r="B171" s="58">
        <v>50.01</v>
      </c>
      <c r="C171" s="58">
        <v>100.01</v>
      </c>
      <c r="D171" s="58">
        <v>5.01</v>
      </c>
      <c r="E171" s="14">
        <v>3364151</v>
      </c>
    </row>
    <row r="172" spans="1:5" s="10" customFormat="1" x14ac:dyDescent="0.3">
      <c r="A172" s="3">
        <f t="shared" si="6"/>
        <v>2036</v>
      </c>
      <c r="B172" s="58">
        <v>50.01</v>
      </c>
      <c r="C172" s="58">
        <v>100.01</v>
      </c>
      <c r="D172" s="58">
        <v>5.01</v>
      </c>
      <c r="E172" s="14">
        <v>3364151</v>
      </c>
    </row>
    <row r="173" spans="1:5" s="10" customFormat="1" x14ac:dyDescent="0.3">
      <c r="A173" s="3">
        <f t="shared" si="6"/>
        <v>2037</v>
      </c>
      <c r="B173" s="58">
        <v>50.01</v>
      </c>
      <c r="C173" s="58">
        <v>100.01</v>
      </c>
      <c r="D173" s="58">
        <v>5.01</v>
      </c>
      <c r="E173" s="14">
        <v>3364151</v>
      </c>
    </row>
    <row r="174" spans="1:5" s="10" customFormat="1" x14ac:dyDescent="0.3">
      <c r="A174" s="3">
        <f t="shared" si="6"/>
        <v>2038</v>
      </c>
      <c r="B174" s="58">
        <v>50.01</v>
      </c>
      <c r="C174" s="58">
        <v>100.01</v>
      </c>
      <c r="D174" s="58">
        <v>5.01</v>
      </c>
      <c r="E174" s="14">
        <v>3364151</v>
      </c>
    </row>
    <row r="175" spans="1:5" s="10" customFormat="1" x14ac:dyDescent="0.3">
      <c r="A175" s="3">
        <f t="shared" si="6"/>
        <v>2039</v>
      </c>
      <c r="B175" s="58">
        <v>50.01</v>
      </c>
      <c r="C175" s="58">
        <v>100.01</v>
      </c>
      <c r="D175" s="58">
        <v>5.01</v>
      </c>
      <c r="E175" s="14">
        <v>3364151</v>
      </c>
    </row>
    <row r="176" spans="1:5" s="10" customFormat="1" x14ac:dyDescent="0.3">
      <c r="A176" s="3">
        <f t="shared" si="6"/>
        <v>2040</v>
      </c>
      <c r="B176" s="58">
        <v>50.01</v>
      </c>
      <c r="C176" s="58">
        <v>100.01</v>
      </c>
      <c r="D176" s="58">
        <v>5.01</v>
      </c>
      <c r="E176" s="14">
        <v>3364151</v>
      </c>
    </row>
    <row r="177" spans="1:12" s="10" customFormat="1" x14ac:dyDescent="0.3">
      <c r="A177" s="3">
        <f t="shared" si="6"/>
        <v>2041</v>
      </c>
      <c r="B177" s="58">
        <v>50.01</v>
      </c>
      <c r="C177" s="58">
        <v>100.01</v>
      </c>
      <c r="D177" s="58">
        <v>5.01</v>
      </c>
      <c r="E177" s="14">
        <v>3364151</v>
      </c>
    </row>
    <row r="178" spans="1:12" s="10" customFormat="1" x14ac:dyDescent="0.3">
      <c r="A178" s="3">
        <f t="shared" si="6"/>
        <v>2042</v>
      </c>
      <c r="B178" s="58">
        <v>50.01</v>
      </c>
      <c r="C178" s="58">
        <v>100.01</v>
      </c>
      <c r="D178" s="58">
        <v>5.01</v>
      </c>
      <c r="E178" s="14">
        <v>3364151</v>
      </c>
    </row>
    <row r="179" spans="1:12" s="10" customFormat="1" x14ac:dyDescent="0.3">
      <c r="A179" s="3">
        <f t="shared" si="6"/>
        <v>2043</v>
      </c>
      <c r="B179" s="58">
        <v>50.01</v>
      </c>
      <c r="C179" s="58">
        <v>100.01</v>
      </c>
      <c r="D179" s="58">
        <v>5.01</v>
      </c>
      <c r="E179" s="14">
        <v>3364151</v>
      </c>
    </row>
    <row r="181" spans="1:12" x14ac:dyDescent="0.3">
      <c r="A181" s="3">
        <f>A156+1</f>
        <v>7</v>
      </c>
      <c r="B181" s="3" t="str">
        <f ca="1">OFFSET(Portfolios!$B$7,A181,0)</f>
        <v>Portfolio7</v>
      </c>
    </row>
    <row r="182" spans="1:12" s="11" customFormat="1" x14ac:dyDescent="0.3">
      <c r="A182" s="3"/>
      <c r="B182" s="42" t="s">
        <v>204</v>
      </c>
      <c r="C182" s="42" t="s">
        <v>205</v>
      </c>
      <c r="D182" s="42" t="s">
        <v>206</v>
      </c>
      <c r="E182" s="11" t="s">
        <v>207</v>
      </c>
      <c r="F182" s="11" t="s">
        <v>208</v>
      </c>
      <c r="G182" s="11" t="s">
        <v>209</v>
      </c>
      <c r="H182" s="11" t="s">
        <v>210</v>
      </c>
      <c r="I182" s="11" t="s">
        <v>211</v>
      </c>
      <c r="J182" s="11" t="s">
        <v>212</v>
      </c>
      <c r="K182" s="11" t="s">
        <v>213</v>
      </c>
      <c r="L182" s="11" t="s">
        <v>214</v>
      </c>
    </row>
    <row r="183" spans="1:12" s="11" customFormat="1" x14ac:dyDescent="0.3">
      <c r="A183" s="3" t="s">
        <v>160</v>
      </c>
      <c r="B183" s="42" t="s">
        <v>215</v>
      </c>
      <c r="C183" s="42" t="s">
        <v>215</v>
      </c>
      <c r="D183" s="42" t="s">
        <v>215</v>
      </c>
      <c r="E183" s="11" t="s">
        <v>216</v>
      </c>
      <c r="F183" s="11" t="s">
        <v>217</v>
      </c>
      <c r="G183" s="11" t="s">
        <v>217</v>
      </c>
      <c r="H183" s="11" t="s">
        <v>217</v>
      </c>
      <c r="I183" s="11" t="s">
        <v>217</v>
      </c>
      <c r="J183" s="11" t="s">
        <v>217</v>
      </c>
      <c r="K183" s="11" t="s">
        <v>217</v>
      </c>
    </row>
    <row r="184" spans="1:12" s="10" customFormat="1" x14ac:dyDescent="0.3">
      <c r="A184" s="3">
        <v>2023</v>
      </c>
      <c r="B184" s="58">
        <v>0</v>
      </c>
      <c r="C184" s="58">
        <v>0</v>
      </c>
      <c r="D184" s="58">
        <v>0</v>
      </c>
      <c r="E184" s="14">
        <v>0</v>
      </c>
    </row>
    <row r="185" spans="1:12" s="10" customFormat="1" x14ac:dyDescent="0.3">
      <c r="A185" s="3">
        <f>A184+1</f>
        <v>2024</v>
      </c>
      <c r="B185" s="58">
        <v>0</v>
      </c>
      <c r="C185" s="58">
        <v>0</v>
      </c>
      <c r="D185" s="58">
        <v>0</v>
      </c>
      <c r="E185" s="14">
        <v>0</v>
      </c>
    </row>
    <row r="186" spans="1:12" s="10" customFormat="1" x14ac:dyDescent="0.3">
      <c r="A186" s="3">
        <f t="shared" ref="A186:A204" si="7">A185+1</f>
        <v>2025</v>
      </c>
      <c r="B186" s="58">
        <v>0</v>
      </c>
      <c r="C186" s="58">
        <v>0</v>
      </c>
      <c r="D186" s="58">
        <v>0</v>
      </c>
      <c r="E186" s="14">
        <v>0</v>
      </c>
    </row>
    <row r="187" spans="1:12" s="10" customFormat="1" x14ac:dyDescent="0.3">
      <c r="A187" s="3">
        <f t="shared" si="7"/>
        <v>2026</v>
      </c>
      <c r="B187" s="58">
        <v>21.99</v>
      </c>
      <c r="C187" s="58">
        <v>43.01</v>
      </c>
      <c r="D187" s="58">
        <v>1</v>
      </c>
      <c r="E187" s="14">
        <v>1432200</v>
      </c>
    </row>
    <row r="188" spans="1:12" s="10" customFormat="1" x14ac:dyDescent="0.3">
      <c r="A188" s="3">
        <f t="shared" si="7"/>
        <v>2027</v>
      </c>
      <c r="B188" s="58">
        <v>27.98</v>
      </c>
      <c r="C188" s="58">
        <v>56</v>
      </c>
      <c r="D188" s="58">
        <v>1</v>
      </c>
      <c r="E188" s="14">
        <v>1844066</v>
      </c>
    </row>
    <row r="189" spans="1:12" s="10" customFormat="1" x14ac:dyDescent="0.3">
      <c r="A189" s="3">
        <f t="shared" si="7"/>
        <v>2028</v>
      </c>
      <c r="B189" s="58">
        <v>35.97</v>
      </c>
      <c r="C189" s="58">
        <v>70.989999999999995</v>
      </c>
      <c r="D189" s="58">
        <v>2.99</v>
      </c>
      <c r="E189" s="14">
        <v>2385914.9999999995</v>
      </c>
    </row>
    <row r="190" spans="1:12" s="10" customFormat="1" x14ac:dyDescent="0.3">
      <c r="A190" s="3">
        <f t="shared" si="7"/>
        <v>2029</v>
      </c>
      <c r="B190" s="58">
        <v>42.98</v>
      </c>
      <c r="C190" s="58">
        <v>85</v>
      </c>
      <c r="D190" s="58">
        <v>5</v>
      </c>
      <c r="E190" s="14">
        <v>2885665.9999999995</v>
      </c>
    </row>
    <row r="191" spans="1:12" s="10" customFormat="1" x14ac:dyDescent="0.3">
      <c r="A191" s="3">
        <f t="shared" si="7"/>
        <v>2030</v>
      </c>
      <c r="B191" s="58">
        <v>49.99</v>
      </c>
      <c r="C191" s="58">
        <v>100.01</v>
      </c>
      <c r="D191" s="58">
        <v>5.01</v>
      </c>
      <c r="E191" s="14">
        <v>3363716.9999999995</v>
      </c>
    </row>
    <row r="192" spans="1:12" s="10" customFormat="1" x14ac:dyDescent="0.3">
      <c r="A192" s="3">
        <f t="shared" si="7"/>
        <v>2031</v>
      </c>
      <c r="B192" s="58">
        <v>50</v>
      </c>
      <c r="C192" s="58">
        <v>100.01</v>
      </c>
      <c r="D192" s="58">
        <v>5.01</v>
      </c>
      <c r="E192" s="14">
        <v>3363933.9999999991</v>
      </c>
    </row>
    <row r="193" spans="1:12" s="10" customFormat="1" x14ac:dyDescent="0.3">
      <c r="A193" s="3">
        <f t="shared" si="7"/>
        <v>2032</v>
      </c>
      <c r="B193" s="58">
        <v>50.01</v>
      </c>
      <c r="C193" s="58">
        <v>100.01</v>
      </c>
      <c r="D193" s="58">
        <v>5.01</v>
      </c>
      <c r="E193" s="14">
        <v>3364151</v>
      </c>
    </row>
    <row r="194" spans="1:12" s="10" customFormat="1" x14ac:dyDescent="0.3">
      <c r="A194" s="3">
        <f t="shared" si="7"/>
        <v>2033</v>
      </c>
      <c r="B194" s="58">
        <v>50.01</v>
      </c>
      <c r="C194" s="58">
        <v>100.01</v>
      </c>
      <c r="D194" s="58">
        <v>5.01</v>
      </c>
      <c r="E194" s="14">
        <v>3364151</v>
      </c>
    </row>
    <row r="195" spans="1:12" s="10" customFormat="1" x14ac:dyDescent="0.3">
      <c r="A195" s="3">
        <f t="shared" si="7"/>
        <v>2034</v>
      </c>
      <c r="B195" s="58">
        <v>50.01</v>
      </c>
      <c r="C195" s="58">
        <v>100.01</v>
      </c>
      <c r="D195" s="58">
        <v>5.01</v>
      </c>
      <c r="E195" s="14">
        <v>3364151</v>
      </c>
    </row>
    <row r="196" spans="1:12" s="10" customFormat="1" x14ac:dyDescent="0.3">
      <c r="A196" s="3">
        <f t="shared" si="7"/>
        <v>2035</v>
      </c>
      <c r="B196" s="58">
        <v>50.01</v>
      </c>
      <c r="C196" s="58">
        <v>100.01</v>
      </c>
      <c r="D196" s="58">
        <v>5.01</v>
      </c>
      <c r="E196" s="14">
        <v>3364151</v>
      </c>
    </row>
    <row r="197" spans="1:12" s="10" customFormat="1" x14ac:dyDescent="0.3">
      <c r="A197" s="3">
        <f t="shared" si="7"/>
        <v>2036</v>
      </c>
      <c r="B197" s="58">
        <v>50.01</v>
      </c>
      <c r="C197" s="58">
        <v>100.01</v>
      </c>
      <c r="D197" s="58">
        <v>5.01</v>
      </c>
      <c r="E197" s="14">
        <v>3364151</v>
      </c>
    </row>
    <row r="198" spans="1:12" s="10" customFormat="1" x14ac:dyDescent="0.3">
      <c r="A198" s="3">
        <f t="shared" si="7"/>
        <v>2037</v>
      </c>
      <c r="B198" s="58">
        <v>50.01</v>
      </c>
      <c r="C198" s="58">
        <v>100.01</v>
      </c>
      <c r="D198" s="58">
        <v>5.01</v>
      </c>
      <c r="E198" s="14">
        <v>3364151</v>
      </c>
    </row>
    <row r="199" spans="1:12" s="10" customFormat="1" x14ac:dyDescent="0.3">
      <c r="A199" s="3">
        <f t="shared" si="7"/>
        <v>2038</v>
      </c>
      <c r="B199" s="58">
        <v>50.01</v>
      </c>
      <c r="C199" s="58">
        <v>100.01</v>
      </c>
      <c r="D199" s="58">
        <v>5.01</v>
      </c>
      <c r="E199" s="14">
        <v>3364151</v>
      </c>
    </row>
    <row r="200" spans="1:12" s="10" customFormat="1" x14ac:dyDescent="0.3">
      <c r="A200" s="3">
        <f t="shared" si="7"/>
        <v>2039</v>
      </c>
      <c r="B200" s="58">
        <v>50.01</v>
      </c>
      <c r="C200" s="58">
        <v>100.01</v>
      </c>
      <c r="D200" s="58">
        <v>5.01</v>
      </c>
      <c r="E200" s="14">
        <v>3364151</v>
      </c>
    </row>
    <row r="201" spans="1:12" s="10" customFormat="1" x14ac:dyDescent="0.3">
      <c r="A201" s="3">
        <f t="shared" si="7"/>
        <v>2040</v>
      </c>
      <c r="B201" s="58">
        <v>50.01</v>
      </c>
      <c r="C201" s="58">
        <v>100.01</v>
      </c>
      <c r="D201" s="58">
        <v>5.01</v>
      </c>
      <c r="E201" s="14">
        <v>3364151</v>
      </c>
    </row>
    <row r="202" spans="1:12" s="10" customFormat="1" x14ac:dyDescent="0.3">
      <c r="A202" s="3">
        <f t="shared" si="7"/>
        <v>2041</v>
      </c>
      <c r="B202" s="58">
        <v>50.01</v>
      </c>
      <c r="C202" s="58">
        <v>100.01</v>
      </c>
      <c r="D202" s="58">
        <v>5.01</v>
      </c>
      <c r="E202" s="14">
        <v>3364151</v>
      </c>
    </row>
    <row r="203" spans="1:12" s="10" customFormat="1" x14ac:dyDescent="0.3">
      <c r="A203" s="3">
        <f t="shared" si="7"/>
        <v>2042</v>
      </c>
      <c r="B203" s="58">
        <v>50.01</v>
      </c>
      <c r="C203" s="58">
        <v>100.01</v>
      </c>
      <c r="D203" s="58">
        <v>5.01</v>
      </c>
      <c r="E203" s="14">
        <v>3364151</v>
      </c>
    </row>
    <row r="204" spans="1:12" s="10" customFormat="1" x14ac:dyDescent="0.3">
      <c r="A204" s="3">
        <f t="shared" si="7"/>
        <v>2043</v>
      </c>
      <c r="B204" s="58">
        <v>50.01</v>
      </c>
      <c r="C204" s="58">
        <v>100.01</v>
      </c>
      <c r="D204" s="58">
        <v>5.01</v>
      </c>
      <c r="E204" s="14">
        <v>3364151</v>
      </c>
    </row>
    <row r="206" spans="1:12" x14ac:dyDescent="0.3">
      <c r="A206" s="3">
        <f>A181+1</f>
        <v>8</v>
      </c>
      <c r="B206" s="3" t="str">
        <f ca="1">OFFSET(Portfolios!$B$7,A206,0)</f>
        <v>Portfolio8</v>
      </c>
    </row>
    <row r="207" spans="1:12" s="11" customFormat="1" x14ac:dyDescent="0.3">
      <c r="A207" s="3"/>
      <c r="B207" s="42" t="s">
        <v>204</v>
      </c>
      <c r="C207" s="42" t="s">
        <v>205</v>
      </c>
      <c r="D207" s="42" t="s">
        <v>206</v>
      </c>
      <c r="E207" s="11" t="s">
        <v>207</v>
      </c>
      <c r="F207" s="11" t="s">
        <v>208</v>
      </c>
      <c r="G207" s="11" t="s">
        <v>209</v>
      </c>
      <c r="H207" s="11" t="s">
        <v>210</v>
      </c>
      <c r="I207" s="11" t="s">
        <v>211</v>
      </c>
      <c r="J207" s="11" t="s">
        <v>212</v>
      </c>
      <c r="K207" s="11" t="s">
        <v>213</v>
      </c>
      <c r="L207" s="11" t="s">
        <v>214</v>
      </c>
    </row>
    <row r="208" spans="1:12" s="11" customFormat="1" x14ac:dyDescent="0.3">
      <c r="A208" s="3" t="s">
        <v>160</v>
      </c>
      <c r="B208" s="42" t="s">
        <v>215</v>
      </c>
      <c r="C208" s="42" t="s">
        <v>215</v>
      </c>
      <c r="D208" s="42" t="s">
        <v>215</v>
      </c>
      <c r="E208" s="11" t="s">
        <v>216</v>
      </c>
      <c r="F208" s="11" t="s">
        <v>217</v>
      </c>
      <c r="G208" s="11" t="s">
        <v>217</v>
      </c>
      <c r="H208" s="11" t="s">
        <v>217</v>
      </c>
      <c r="I208" s="11" t="s">
        <v>217</v>
      </c>
      <c r="J208" s="11" t="s">
        <v>217</v>
      </c>
      <c r="K208" s="11" t="s">
        <v>217</v>
      </c>
    </row>
    <row r="209" spans="1:5" s="10" customFormat="1" x14ac:dyDescent="0.3">
      <c r="A209" s="3">
        <v>2023</v>
      </c>
      <c r="B209" s="58">
        <v>0</v>
      </c>
      <c r="C209" s="58">
        <v>0</v>
      </c>
      <c r="D209" s="58">
        <v>0</v>
      </c>
      <c r="E209" s="14">
        <v>0</v>
      </c>
    </row>
    <row r="210" spans="1:5" s="10" customFormat="1" x14ac:dyDescent="0.3">
      <c r="A210" s="3">
        <f>A209+1</f>
        <v>2024</v>
      </c>
      <c r="B210" s="58">
        <v>0</v>
      </c>
      <c r="C210" s="58">
        <v>0</v>
      </c>
      <c r="D210" s="58">
        <v>0</v>
      </c>
      <c r="E210" s="14">
        <v>0</v>
      </c>
    </row>
    <row r="211" spans="1:5" s="10" customFormat="1" x14ac:dyDescent="0.3">
      <c r="A211" s="3">
        <f t="shared" ref="A211:A229" si="8">A210+1</f>
        <v>2025</v>
      </c>
      <c r="B211" s="58">
        <v>0</v>
      </c>
      <c r="C211" s="58">
        <v>0</v>
      </c>
      <c r="D211" s="58">
        <v>0</v>
      </c>
      <c r="E211" s="14">
        <v>0</v>
      </c>
    </row>
    <row r="212" spans="1:5" s="10" customFormat="1" x14ac:dyDescent="0.3">
      <c r="A212" s="3">
        <f t="shared" si="8"/>
        <v>2026</v>
      </c>
      <c r="B212" s="58">
        <v>21.99</v>
      </c>
      <c r="C212" s="58">
        <v>43</v>
      </c>
      <c r="D212" s="58">
        <v>1</v>
      </c>
      <c r="E212" s="14">
        <v>1431983</v>
      </c>
    </row>
    <row r="213" spans="1:5" s="10" customFormat="1" x14ac:dyDescent="0.3">
      <c r="A213" s="3">
        <f t="shared" si="8"/>
        <v>2027</v>
      </c>
      <c r="B213" s="58">
        <v>27.98</v>
      </c>
      <c r="C213" s="58">
        <v>55.99</v>
      </c>
      <c r="D213" s="58">
        <v>1</v>
      </c>
      <c r="E213" s="14">
        <v>1843849</v>
      </c>
    </row>
    <row r="214" spans="1:5" s="10" customFormat="1" x14ac:dyDescent="0.3">
      <c r="A214" s="3">
        <f t="shared" si="8"/>
        <v>2028</v>
      </c>
      <c r="B214" s="58">
        <v>35.97</v>
      </c>
      <c r="C214" s="58">
        <v>70.98</v>
      </c>
      <c r="D214" s="58">
        <v>2.98</v>
      </c>
      <c r="E214" s="14">
        <v>2385481</v>
      </c>
    </row>
    <row r="215" spans="1:5" s="10" customFormat="1" x14ac:dyDescent="0.3">
      <c r="A215" s="3">
        <f t="shared" si="8"/>
        <v>2029</v>
      </c>
      <c r="B215" s="58">
        <v>42.98</v>
      </c>
      <c r="C215" s="58">
        <v>84.99</v>
      </c>
      <c r="D215" s="58">
        <v>4.99</v>
      </c>
      <c r="E215" s="14">
        <v>2885232</v>
      </c>
    </row>
    <row r="216" spans="1:5" s="10" customFormat="1" x14ac:dyDescent="0.3">
      <c r="A216" s="3">
        <f t="shared" si="8"/>
        <v>2030</v>
      </c>
      <c r="B216" s="58">
        <v>49.99</v>
      </c>
      <c r="C216" s="58">
        <v>100</v>
      </c>
      <c r="D216" s="58">
        <v>5</v>
      </c>
      <c r="E216" s="14">
        <v>3363283</v>
      </c>
    </row>
    <row r="217" spans="1:5" s="10" customFormat="1" x14ac:dyDescent="0.3">
      <c r="A217" s="3">
        <f t="shared" si="8"/>
        <v>2031</v>
      </c>
      <c r="B217" s="58">
        <v>50</v>
      </c>
      <c r="C217" s="58">
        <v>100.01</v>
      </c>
      <c r="D217" s="58">
        <v>5.01</v>
      </c>
      <c r="E217" s="14">
        <v>3363933.9999999991</v>
      </c>
    </row>
    <row r="218" spans="1:5" s="10" customFormat="1" x14ac:dyDescent="0.3">
      <c r="A218" s="3">
        <f t="shared" si="8"/>
        <v>2032</v>
      </c>
      <c r="B218" s="58">
        <v>50.01</v>
      </c>
      <c r="C218" s="58">
        <v>100.01</v>
      </c>
      <c r="D218" s="58">
        <v>5.01</v>
      </c>
      <c r="E218" s="14">
        <v>3364151</v>
      </c>
    </row>
    <row r="219" spans="1:5" s="10" customFormat="1" x14ac:dyDescent="0.3">
      <c r="A219" s="3">
        <f t="shared" si="8"/>
        <v>2033</v>
      </c>
      <c r="B219" s="58">
        <v>50.01</v>
      </c>
      <c r="C219" s="58">
        <v>100.01</v>
      </c>
      <c r="D219" s="58">
        <v>5.01</v>
      </c>
      <c r="E219" s="14">
        <v>3364151</v>
      </c>
    </row>
    <row r="220" spans="1:5" s="10" customFormat="1" x14ac:dyDescent="0.3">
      <c r="A220" s="3">
        <f t="shared" si="8"/>
        <v>2034</v>
      </c>
      <c r="B220" s="58">
        <v>50.01</v>
      </c>
      <c r="C220" s="58">
        <v>100.01</v>
      </c>
      <c r="D220" s="58">
        <v>5.01</v>
      </c>
      <c r="E220" s="14">
        <v>3364151</v>
      </c>
    </row>
    <row r="221" spans="1:5" s="10" customFormat="1" x14ac:dyDescent="0.3">
      <c r="A221" s="3">
        <f t="shared" si="8"/>
        <v>2035</v>
      </c>
      <c r="B221" s="58">
        <v>50.01</v>
      </c>
      <c r="C221" s="58">
        <v>100.01</v>
      </c>
      <c r="D221" s="58">
        <v>5.01</v>
      </c>
      <c r="E221" s="14">
        <v>3364151</v>
      </c>
    </row>
    <row r="222" spans="1:5" s="10" customFormat="1" x14ac:dyDescent="0.3">
      <c r="A222" s="3">
        <f t="shared" si="8"/>
        <v>2036</v>
      </c>
      <c r="B222" s="58">
        <v>50.01</v>
      </c>
      <c r="C222" s="58">
        <v>100.01</v>
      </c>
      <c r="D222" s="58">
        <v>5.01</v>
      </c>
      <c r="E222" s="14">
        <v>3364151</v>
      </c>
    </row>
    <row r="223" spans="1:5" s="10" customFormat="1" x14ac:dyDescent="0.3">
      <c r="A223" s="3">
        <f t="shared" si="8"/>
        <v>2037</v>
      </c>
      <c r="B223" s="58">
        <v>50.01</v>
      </c>
      <c r="C223" s="58">
        <v>100.01</v>
      </c>
      <c r="D223" s="58">
        <v>5.01</v>
      </c>
      <c r="E223" s="14">
        <v>3364151</v>
      </c>
    </row>
    <row r="224" spans="1:5" s="10" customFormat="1" x14ac:dyDescent="0.3">
      <c r="A224" s="3">
        <f t="shared" si="8"/>
        <v>2038</v>
      </c>
      <c r="B224" s="58">
        <v>50.01</v>
      </c>
      <c r="C224" s="58">
        <v>100.01</v>
      </c>
      <c r="D224" s="58">
        <v>5.01</v>
      </c>
      <c r="E224" s="14">
        <v>3364151</v>
      </c>
    </row>
    <row r="225" spans="1:12" s="10" customFormat="1" x14ac:dyDescent="0.3">
      <c r="A225" s="3">
        <f t="shared" si="8"/>
        <v>2039</v>
      </c>
      <c r="B225" s="58">
        <v>50.01</v>
      </c>
      <c r="C225" s="58">
        <v>100.01</v>
      </c>
      <c r="D225" s="58">
        <v>5.01</v>
      </c>
      <c r="E225" s="14">
        <v>3364151</v>
      </c>
    </row>
    <row r="226" spans="1:12" s="10" customFormat="1" x14ac:dyDescent="0.3">
      <c r="A226" s="3">
        <f t="shared" si="8"/>
        <v>2040</v>
      </c>
      <c r="B226" s="58">
        <v>50.01</v>
      </c>
      <c r="C226" s="58">
        <v>100.01</v>
      </c>
      <c r="D226" s="58">
        <v>5.01</v>
      </c>
      <c r="E226" s="14">
        <v>3364151</v>
      </c>
    </row>
    <row r="227" spans="1:12" s="10" customFormat="1" x14ac:dyDescent="0.3">
      <c r="A227" s="3">
        <f t="shared" si="8"/>
        <v>2041</v>
      </c>
      <c r="B227" s="58">
        <v>50.01</v>
      </c>
      <c r="C227" s="58">
        <v>100.01</v>
      </c>
      <c r="D227" s="58">
        <v>5.01</v>
      </c>
      <c r="E227" s="14">
        <v>3364151</v>
      </c>
    </row>
    <row r="228" spans="1:12" s="10" customFormat="1" x14ac:dyDescent="0.3">
      <c r="A228" s="3">
        <f t="shared" si="8"/>
        <v>2042</v>
      </c>
      <c r="B228" s="58">
        <v>50.01</v>
      </c>
      <c r="C228" s="58">
        <v>100.01</v>
      </c>
      <c r="D228" s="58">
        <v>5.01</v>
      </c>
      <c r="E228" s="14">
        <v>3364151</v>
      </c>
    </row>
    <row r="229" spans="1:12" s="10" customFormat="1" x14ac:dyDescent="0.3">
      <c r="A229" s="3">
        <f t="shared" si="8"/>
        <v>2043</v>
      </c>
      <c r="B229" s="58">
        <v>50.01</v>
      </c>
      <c r="C229" s="58">
        <v>100.01</v>
      </c>
      <c r="D229" s="58">
        <v>5.01</v>
      </c>
      <c r="E229" s="14">
        <v>3364151</v>
      </c>
    </row>
    <row r="231" spans="1:12" x14ac:dyDescent="0.3">
      <c r="A231" s="3">
        <f>A206+1</f>
        <v>9</v>
      </c>
      <c r="B231" s="3" t="str">
        <f ca="1">OFFSET(Portfolios!$B$7,A231,0)</f>
        <v>Portfolio9</v>
      </c>
    </row>
    <row r="232" spans="1:12" s="11" customFormat="1" x14ac:dyDescent="0.3">
      <c r="A232" s="3"/>
      <c r="B232" s="42" t="s">
        <v>204</v>
      </c>
      <c r="C232" s="42" t="s">
        <v>205</v>
      </c>
      <c r="D232" s="42" t="s">
        <v>206</v>
      </c>
      <c r="E232" s="11" t="s">
        <v>207</v>
      </c>
      <c r="F232" s="11" t="s">
        <v>208</v>
      </c>
      <c r="G232" s="11" t="s">
        <v>209</v>
      </c>
      <c r="H232" s="11" t="s">
        <v>210</v>
      </c>
      <c r="I232" s="11" t="s">
        <v>211</v>
      </c>
      <c r="J232" s="11" t="s">
        <v>212</v>
      </c>
      <c r="K232" s="11" t="s">
        <v>213</v>
      </c>
      <c r="L232" s="11" t="s">
        <v>214</v>
      </c>
    </row>
    <row r="233" spans="1:12" s="11" customFormat="1" x14ac:dyDescent="0.3">
      <c r="A233" s="3" t="s">
        <v>160</v>
      </c>
      <c r="B233" s="42" t="s">
        <v>215</v>
      </c>
      <c r="C233" s="42" t="s">
        <v>215</v>
      </c>
      <c r="D233" s="42" t="s">
        <v>215</v>
      </c>
      <c r="E233" s="11" t="s">
        <v>216</v>
      </c>
      <c r="F233" s="11" t="s">
        <v>217</v>
      </c>
      <c r="G233" s="11" t="s">
        <v>217</v>
      </c>
      <c r="H233" s="11" t="s">
        <v>217</v>
      </c>
      <c r="I233" s="11" t="s">
        <v>217</v>
      </c>
      <c r="J233" s="11" t="s">
        <v>217</v>
      </c>
      <c r="K233" s="11" t="s">
        <v>217</v>
      </c>
    </row>
    <row r="234" spans="1:12" s="10" customFormat="1" x14ac:dyDescent="0.3">
      <c r="A234" s="3">
        <v>2023</v>
      </c>
      <c r="B234" s="58">
        <v>0</v>
      </c>
      <c r="C234" s="58">
        <v>0</v>
      </c>
      <c r="D234" s="58">
        <v>0</v>
      </c>
      <c r="E234" s="14">
        <v>0</v>
      </c>
    </row>
    <row r="235" spans="1:12" s="10" customFormat="1" x14ac:dyDescent="0.3">
      <c r="A235" s="3">
        <f>A234+1</f>
        <v>2024</v>
      </c>
      <c r="B235" s="58">
        <v>0</v>
      </c>
      <c r="C235" s="58">
        <v>0</v>
      </c>
      <c r="D235" s="58">
        <v>0</v>
      </c>
      <c r="E235" s="14">
        <v>0</v>
      </c>
    </row>
    <row r="236" spans="1:12" s="10" customFormat="1" x14ac:dyDescent="0.3">
      <c r="A236" s="3">
        <f t="shared" ref="A236:A254" si="9">A235+1</f>
        <v>2025</v>
      </c>
      <c r="B236" s="58">
        <v>0</v>
      </c>
      <c r="C236" s="58">
        <v>0</v>
      </c>
      <c r="D236" s="58">
        <v>0</v>
      </c>
      <c r="E236" s="14">
        <v>0</v>
      </c>
    </row>
    <row r="237" spans="1:12" s="10" customFormat="1" x14ac:dyDescent="0.3">
      <c r="A237" s="3">
        <f t="shared" si="9"/>
        <v>2026</v>
      </c>
      <c r="B237" s="58">
        <v>21.99</v>
      </c>
      <c r="C237" s="58">
        <v>43.01</v>
      </c>
      <c r="D237" s="58">
        <v>1</v>
      </c>
      <c r="E237" s="14">
        <v>1432200</v>
      </c>
    </row>
    <row r="238" spans="1:12" s="10" customFormat="1" x14ac:dyDescent="0.3">
      <c r="A238" s="3">
        <f t="shared" si="9"/>
        <v>2027</v>
      </c>
      <c r="B238" s="58">
        <v>27.98</v>
      </c>
      <c r="C238" s="58">
        <v>56</v>
      </c>
      <c r="D238" s="58">
        <v>1</v>
      </c>
      <c r="E238" s="14">
        <v>1844066</v>
      </c>
    </row>
    <row r="239" spans="1:12" s="10" customFormat="1" x14ac:dyDescent="0.3">
      <c r="A239" s="3">
        <f t="shared" si="9"/>
        <v>2028</v>
      </c>
      <c r="B239" s="58">
        <v>35.97</v>
      </c>
      <c r="C239" s="58">
        <v>70.989999999999995</v>
      </c>
      <c r="D239" s="58">
        <v>2.99</v>
      </c>
      <c r="E239" s="14">
        <v>2385914.9999999995</v>
      </c>
    </row>
    <row r="240" spans="1:12" s="10" customFormat="1" x14ac:dyDescent="0.3">
      <c r="A240" s="3">
        <f t="shared" si="9"/>
        <v>2029</v>
      </c>
      <c r="B240" s="58">
        <v>42.98</v>
      </c>
      <c r="C240" s="58">
        <v>85</v>
      </c>
      <c r="D240" s="58">
        <v>5</v>
      </c>
      <c r="E240" s="14">
        <v>2885665.9999999995</v>
      </c>
    </row>
    <row r="241" spans="1:5" s="10" customFormat="1" x14ac:dyDescent="0.3">
      <c r="A241" s="3">
        <f t="shared" si="9"/>
        <v>2030</v>
      </c>
      <c r="B241" s="58">
        <v>49.99</v>
      </c>
      <c r="C241" s="58">
        <v>100.01</v>
      </c>
      <c r="D241" s="58">
        <v>5.01</v>
      </c>
      <c r="E241" s="14">
        <v>3363716.9999999995</v>
      </c>
    </row>
    <row r="242" spans="1:5" s="10" customFormat="1" x14ac:dyDescent="0.3">
      <c r="A242" s="3">
        <f t="shared" si="9"/>
        <v>2031</v>
      </c>
      <c r="B242" s="58">
        <v>50</v>
      </c>
      <c r="C242" s="58">
        <v>100.01</v>
      </c>
      <c r="D242" s="58">
        <v>5.01</v>
      </c>
      <c r="E242" s="14">
        <v>3363933.9999999991</v>
      </c>
    </row>
    <row r="243" spans="1:5" s="10" customFormat="1" x14ac:dyDescent="0.3">
      <c r="A243" s="3">
        <f t="shared" si="9"/>
        <v>2032</v>
      </c>
      <c r="B243" s="58">
        <v>50.01</v>
      </c>
      <c r="C243" s="58">
        <v>100.01</v>
      </c>
      <c r="D243" s="58">
        <v>5.01</v>
      </c>
      <c r="E243" s="14">
        <v>3364151</v>
      </c>
    </row>
    <row r="244" spans="1:5" s="10" customFormat="1" x14ac:dyDescent="0.3">
      <c r="A244" s="3">
        <f t="shared" si="9"/>
        <v>2033</v>
      </c>
      <c r="B244" s="58">
        <v>50.01</v>
      </c>
      <c r="C244" s="58">
        <v>100.01</v>
      </c>
      <c r="D244" s="58">
        <v>5.01</v>
      </c>
      <c r="E244" s="14">
        <v>3364151</v>
      </c>
    </row>
    <row r="245" spans="1:5" s="10" customFormat="1" x14ac:dyDescent="0.3">
      <c r="A245" s="3">
        <f t="shared" si="9"/>
        <v>2034</v>
      </c>
      <c r="B245" s="58">
        <v>50.01</v>
      </c>
      <c r="C245" s="58">
        <v>100.01</v>
      </c>
      <c r="D245" s="58">
        <v>5.01</v>
      </c>
      <c r="E245" s="14">
        <v>3364151</v>
      </c>
    </row>
    <row r="246" spans="1:5" s="10" customFormat="1" x14ac:dyDescent="0.3">
      <c r="A246" s="3">
        <f t="shared" si="9"/>
        <v>2035</v>
      </c>
      <c r="B246" s="58">
        <v>50.01</v>
      </c>
      <c r="C246" s="58">
        <v>100.01</v>
      </c>
      <c r="D246" s="58">
        <v>5.01</v>
      </c>
      <c r="E246" s="14">
        <v>3364151</v>
      </c>
    </row>
    <row r="247" spans="1:5" s="10" customFormat="1" x14ac:dyDescent="0.3">
      <c r="A247" s="3">
        <f t="shared" si="9"/>
        <v>2036</v>
      </c>
      <c r="B247" s="58">
        <v>50.01</v>
      </c>
      <c r="C247" s="58">
        <v>100.01</v>
      </c>
      <c r="D247" s="58">
        <v>5.01</v>
      </c>
      <c r="E247" s="14">
        <v>3364151</v>
      </c>
    </row>
    <row r="248" spans="1:5" s="10" customFormat="1" x14ac:dyDescent="0.3">
      <c r="A248" s="3">
        <f t="shared" si="9"/>
        <v>2037</v>
      </c>
      <c r="B248" s="58">
        <v>50.01</v>
      </c>
      <c r="C248" s="58">
        <v>100.01</v>
      </c>
      <c r="D248" s="58">
        <v>5.01</v>
      </c>
      <c r="E248" s="14">
        <v>3364151</v>
      </c>
    </row>
    <row r="249" spans="1:5" s="10" customFormat="1" x14ac:dyDescent="0.3">
      <c r="A249" s="3">
        <f t="shared" si="9"/>
        <v>2038</v>
      </c>
      <c r="B249" s="58">
        <v>50.01</v>
      </c>
      <c r="C249" s="58">
        <v>100.01</v>
      </c>
      <c r="D249" s="58">
        <v>5.01</v>
      </c>
      <c r="E249" s="14">
        <v>3364151</v>
      </c>
    </row>
    <row r="250" spans="1:5" s="10" customFormat="1" x14ac:dyDescent="0.3">
      <c r="A250" s="3">
        <f t="shared" si="9"/>
        <v>2039</v>
      </c>
      <c r="B250" s="58">
        <v>50.01</v>
      </c>
      <c r="C250" s="58">
        <v>100.01</v>
      </c>
      <c r="D250" s="58">
        <v>5.01</v>
      </c>
      <c r="E250" s="14">
        <v>3364151</v>
      </c>
    </row>
    <row r="251" spans="1:5" s="10" customFormat="1" x14ac:dyDescent="0.3">
      <c r="A251" s="3">
        <f t="shared" si="9"/>
        <v>2040</v>
      </c>
      <c r="B251" s="58">
        <v>50.01</v>
      </c>
      <c r="C251" s="58">
        <v>100.01</v>
      </c>
      <c r="D251" s="58">
        <v>5.01</v>
      </c>
      <c r="E251" s="14">
        <v>3364151</v>
      </c>
    </row>
    <row r="252" spans="1:5" s="10" customFormat="1" x14ac:dyDescent="0.3">
      <c r="A252" s="3">
        <f t="shared" si="9"/>
        <v>2041</v>
      </c>
      <c r="B252" s="58">
        <v>50.01</v>
      </c>
      <c r="C252" s="58">
        <v>100.01</v>
      </c>
      <c r="D252" s="58">
        <v>5.01</v>
      </c>
      <c r="E252" s="14">
        <v>3364151</v>
      </c>
    </row>
    <row r="253" spans="1:5" s="10" customFormat="1" x14ac:dyDescent="0.3">
      <c r="A253" s="3">
        <f t="shared" si="9"/>
        <v>2042</v>
      </c>
      <c r="B253" s="58">
        <v>50.01</v>
      </c>
      <c r="C253" s="58">
        <v>100.01</v>
      </c>
      <c r="D253" s="58">
        <v>5.01</v>
      </c>
      <c r="E253" s="14">
        <v>3364151</v>
      </c>
    </row>
    <row r="254" spans="1:5" s="10" customFormat="1" x14ac:dyDescent="0.3">
      <c r="A254" s="3">
        <f t="shared" si="9"/>
        <v>2043</v>
      </c>
      <c r="B254" s="58">
        <v>50.01</v>
      </c>
      <c r="C254" s="58">
        <v>100.01</v>
      </c>
      <c r="D254" s="58">
        <v>5.01</v>
      </c>
      <c r="E254" s="14">
        <v>3364151</v>
      </c>
    </row>
    <row r="256" spans="1:5" x14ac:dyDescent="0.3">
      <c r="A256" s="3">
        <f>A231+1</f>
        <v>10</v>
      </c>
      <c r="B256" s="3" t="str">
        <f ca="1">OFFSET(Portfolios!$B$7,A256,0)</f>
        <v>Portfolio10</v>
      </c>
    </row>
    <row r="257" spans="1:12" s="11" customFormat="1" x14ac:dyDescent="0.3">
      <c r="A257" s="3"/>
      <c r="B257" s="42" t="s">
        <v>204</v>
      </c>
      <c r="C257" s="42" t="s">
        <v>205</v>
      </c>
      <c r="D257" s="42" t="s">
        <v>206</v>
      </c>
      <c r="E257" s="11" t="s">
        <v>207</v>
      </c>
      <c r="F257" s="11" t="s">
        <v>208</v>
      </c>
      <c r="G257" s="11" t="s">
        <v>209</v>
      </c>
      <c r="H257" s="11" t="s">
        <v>210</v>
      </c>
      <c r="I257" s="11" t="s">
        <v>211</v>
      </c>
      <c r="J257" s="11" t="s">
        <v>212</v>
      </c>
      <c r="K257" s="11" t="s">
        <v>213</v>
      </c>
      <c r="L257" s="11" t="s">
        <v>214</v>
      </c>
    </row>
    <row r="258" spans="1:12" s="11" customFormat="1" x14ac:dyDescent="0.3">
      <c r="A258" s="3" t="s">
        <v>160</v>
      </c>
      <c r="B258" s="42" t="s">
        <v>215</v>
      </c>
      <c r="C258" s="42" t="s">
        <v>215</v>
      </c>
      <c r="D258" s="42" t="s">
        <v>215</v>
      </c>
      <c r="E258" s="11" t="s">
        <v>216</v>
      </c>
      <c r="F258" s="11" t="s">
        <v>217</v>
      </c>
      <c r="G258" s="11" t="s">
        <v>217</v>
      </c>
      <c r="H258" s="11" t="s">
        <v>217</v>
      </c>
      <c r="I258" s="11" t="s">
        <v>217</v>
      </c>
      <c r="J258" s="11" t="s">
        <v>217</v>
      </c>
      <c r="K258" s="11" t="s">
        <v>217</v>
      </c>
    </row>
    <row r="259" spans="1:12" s="10" customFormat="1" x14ac:dyDescent="0.3">
      <c r="A259" s="3">
        <v>2023</v>
      </c>
      <c r="B259" s="58">
        <v>0</v>
      </c>
      <c r="C259" s="58">
        <v>0</v>
      </c>
      <c r="D259" s="58">
        <v>0</v>
      </c>
      <c r="E259" s="14">
        <v>0</v>
      </c>
    </row>
    <row r="260" spans="1:12" s="10" customFormat="1" x14ac:dyDescent="0.3">
      <c r="A260" s="3">
        <f>A259+1</f>
        <v>2024</v>
      </c>
      <c r="B260" s="58">
        <v>0</v>
      </c>
      <c r="C260" s="58">
        <v>0</v>
      </c>
      <c r="D260" s="58">
        <v>0</v>
      </c>
      <c r="E260" s="14">
        <v>0</v>
      </c>
    </row>
    <row r="261" spans="1:12" s="10" customFormat="1" x14ac:dyDescent="0.3">
      <c r="A261" s="3">
        <f t="shared" ref="A261:A279" si="10">A260+1</f>
        <v>2025</v>
      </c>
      <c r="B261" s="58">
        <v>0</v>
      </c>
      <c r="C261" s="58">
        <v>0</v>
      </c>
      <c r="D261" s="58">
        <v>0</v>
      </c>
      <c r="E261" s="14">
        <v>0</v>
      </c>
    </row>
    <row r="262" spans="1:12" s="10" customFormat="1" x14ac:dyDescent="0.3">
      <c r="A262" s="3">
        <f t="shared" si="10"/>
        <v>2026</v>
      </c>
      <c r="B262" s="58">
        <v>16.52</v>
      </c>
      <c r="C262" s="58">
        <v>32.32</v>
      </c>
      <c r="D262" s="58">
        <v>1</v>
      </c>
      <c r="E262" s="14">
        <v>1081528</v>
      </c>
    </row>
    <row r="263" spans="1:12" s="10" customFormat="1" x14ac:dyDescent="0.3">
      <c r="A263" s="3">
        <f t="shared" si="10"/>
        <v>2027</v>
      </c>
      <c r="B263" s="58">
        <v>21.03</v>
      </c>
      <c r="C263" s="58">
        <v>42.13</v>
      </c>
      <c r="D263" s="58">
        <v>1</v>
      </c>
      <c r="E263" s="14">
        <v>1392272</v>
      </c>
    </row>
    <row r="264" spans="1:12" s="10" customFormat="1" x14ac:dyDescent="0.3">
      <c r="A264" s="3">
        <f t="shared" si="10"/>
        <v>2028</v>
      </c>
      <c r="B264" s="58">
        <v>27.04</v>
      </c>
      <c r="C264" s="58">
        <v>53.44</v>
      </c>
      <c r="D264" s="58">
        <v>2.34</v>
      </c>
      <c r="E264" s="14">
        <v>1797193.9999999998</v>
      </c>
    </row>
    <row r="265" spans="1:12" s="10" customFormat="1" x14ac:dyDescent="0.3">
      <c r="A265" s="3">
        <f t="shared" si="10"/>
        <v>2029</v>
      </c>
      <c r="B265" s="58">
        <v>32.35</v>
      </c>
      <c r="C265" s="58">
        <v>63.95</v>
      </c>
      <c r="D265" s="58">
        <v>3.85</v>
      </c>
      <c r="E265" s="14">
        <v>2173255</v>
      </c>
    </row>
    <row r="266" spans="1:12" s="10" customFormat="1" x14ac:dyDescent="0.3">
      <c r="A266" s="3">
        <f t="shared" si="10"/>
        <v>2030</v>
      </c>
      <c r="B266" s="58">
        <v>37.659999999999997</v>
      </c>
      <c r="C266" s="58">
        <v>75.260000000000005</v>
      </c>
      <c r="D266" s="58">
        <v>3.86</v>
      </c>
      <c r="E266" s="14">
        <v>2534125.9999999995</v>
      </c>
    </row>
    <row r="267" spans="1:12" s="10" customFormat="1" x14ac:dyDescent="0.3">
      <c r="A267" s="3">
        <f t="shared" si="10"/>
        <v>2031</v>
      </c>
      <c r="B267" s="58">
        <v>37.67</v>
      </c>
      <c r="C267" s="58">
        <v>75.27</v>
      </c>
      <c r="D267" s="58">
        <v>3.87</v>
      </c>
      <c r="E267" s="14">
        <v>2534777</v>
      </c>
    </row>
    <row r="268" spans="1:12" s="10" customFormat="1" x14ac:dyDescent="0.3">
      <c r="A268" s="3">
        <f t="shared" si="10"/>
        <v>2032</v>
      </c>
      <c r="B268" s="58">
        <v>37.68</v>
      </c>
      <c r="C268" s="58">
        <v>75.28</v>
      </c>
      <c r="D268" s="58">
        <v>3.88</v>
      </c>
      <c r="E268" s="14">
        <v>2535428</v>
      </c>
    </row>
    <row r="269" spans="1:12" s="10" customFormat="1" x14ac:dyDescent="0.3">
      <c r="A269" s="3">
        <f t="shared" si="10"/>
        <v>2033</v>
      </c>
      <c r="B269" s="58">
        <v>37.69</v>
      </c>
      <c r="C269" s="58">
        <v>75.290000000000006</v>
      </c>
      <c r="D269" s="58">
        <v>3.89</v>
      </c>
      <c r="E269" s="14">
        <v>2536079</v>
      </c>
    </row>
    <row r="270" spans="1:12" s="10" customFormat="1" x14ac:dyDescent="0.3">
      <c r="A270" s="3">
        <f t="shared" si="10"/>
        <v>2034</v>
      </c>
      <c r="B270" s="58">
        <v>37.700000000000003</v>
      </c>
      <c r="C270" s="58">
        <v>75.3</v>
      </c>
      <c r="D270" s="58">
        <v>3.9</v>
      </c>
      <c r="E270" s="14">
        <v>2536730</v>
      </c>
    </row>
    <row r="271" spans="1:12" s="10" customFormat="1" x14ac:dyDescent="0.3">
      <c r="A271" s="3">
        <f t="shared" si="10"/>
        <v>2035</v>
      </c>
      <c r="B271" s="58">
        <v>37.71</v>
      </c>
      <c r="C271" s="58">
        <v>75.31</v>
      </c>
      <c r="D271" s="58">
        <v>3.91</v>
      </c>
      <c r="E271" s="14">
        <v>2537381</v>
      </c>
    </row>
    <row r="272" spans="1:12" s="10" customFormat="1" x14ac:dyDescent="0.3">
      <c r="A272" s="3">
        <f t="shared" si="10"/>
        <v>2036</v>
      </c>
      <c r="B272" s="58">
        <v>37.72</v>
      </c>
      <c r="C272" s="58">
        <v>75.319999999999993</v>
      </c>
      <c r="D272" s="58">
        <v>3.92</v>
      </c>
      <c r="E272" s="14">
        <v>2538031.9999999995</v>
      </c>
    </row>
    <row r="273" spans="1:12" s="10" customFormat="1" x14ac:dyDescent="0.3">
      <c r="A273" s="3">
        <f t="shared" si="10"/>
        <v>2037</v>
      </c>
      <c r="B273" s="58">
        <v>37.729999999999997</v>
      </c>
      <c r="C273" s="58">
        <v>75.33</v>
      </c>
      <c r="D273" s="58">
        <v>3.93</v>
      </c>
      <c r="E273" s="14">
        <v>2538683</v>
      </c>
    </row>
    <row r="274" spans="1:12" s="10" customFormat="1" x14ac:dyDescent="0.3">
      <c r="A274" s="3">
        <f t="shared" si="10"/>
        <v>2038</v>
      </c>
      <c r="B274" s="58">
        <v>37.74</v>
      </c>
      <c r="C274" s="58">
        <v>75.34</v>
      </c>
      <c r="D274" s="58">
        <v>3.94</v>
      </c>
      <c r="E274" s="14">
        <v>2539334.0000000005</v>
      </c>
    </row>
    <row r="275" spans="1:12" s="10" customFormat="1" x14ac:dyDescent="0.3">
      <c r="A275" s="3">
        <f t="shared" si="10"/>
        <v>2039</v>
      </c>
      <c r="B275" s="58">
        <v>37.75</v>
      </c>
      <c r="C275" s="58">
        <v>75.349999999999994</v>
      </c>
      <c r="D275" s="58">
        <v>3.95</v>
      </c>
      <c r="E275" s="14">
        <v>2539984.9999999995</v>
      </c>
    </row>
    <row r="276" spans="1:12" s="10" customFormat="1" x14ac:dyDescent="0.3">
      <c r="A276" s="3">
        <f t="shared" si="10"/>
        <v>2040</v>
      </c>
      <c r="B276" s="58">
        <v>37.76</v>
      </c>
      <c r="C276" s="58">
        <v>75.36</v>
      </c>
      <c r="D276" s="58">
        <v>3.96</v>
      </c>
      <c r="E276" s="14">
        <v>2540636</v>
      </c>
    </row>
    <row r="277" spans="1:12" s="10" customFormat="1" x14ac:dyDescent="0.3">
      <c r="A277" s="3">
        <f t="shared" si="10"/>
        <v>2041</v>
      </c>
      <c r="B277" s="58">
        <v>37.770000000000003</v>
      </c>
      <c r="C277" s="58">
        <v>75.37</v>
      </c>
      <c r="D277" s="58">
        <v>3.97</v>
      </c>
      <c r="E277" s="14">
        <v>2541287.0000000005</v>
      </c>
    </row>
    <row r="278" spans="1:12" s="10" customFormat="1" x14ac:dyDescent="0.3">
      <c r="A278" s="3">
        <f t="shared" si="10"/>
        <v>2042</v>
      </c>
      <c r="B278" s="58">
        <v>37.78</v>
      </c>
      <c r="C278" s="58">
        <v>75.38</v>
      </c>
      <c r="D278" s="58">
        <v>3.98</v>
      </c>
      <c r="E278" s="14">
        <v>2541938</v>
      </c>
    </row>
    <row r="279" spans="1:12" s="10" customFormat="1" x14ac:dyDescent="0.3">
      <c r="A279" s="3">
        <f t="shared" si="10"/>
        <v>2043</v>
      </c>
      <c r="B279" s="58">
        <v>37.79</v>
      </c>
      <c r="C279" s="58">
        <v>75.39</v>
      </c>
      <c r="D279" s="58">
        <v>3.99</v>
      </c>
      <c r="E279" s="14">
        <v>2542589</v>
      </c>
    </row>
    <row r="281" spans="1:12" x14ac:dyDescent="0.3">
      <c r="A281" s="3">
        <f>A256+1</f>
        <v>11</v>
      </c>
      <c r="B281" s="3" t="str">
        <f ca="1">OFFSET(Portfolios!$B$7,A281,0)</f>
        <v>Portfolio11</v>
      </c>
    </row>
    <row r="282" spans="1:12" s="11" customFormat="1" x14ac:dyDescent="0.3">
      <c r="A282" s="3"/>
      <c r="B282" s="42" t="s">
        <v>204</v>
      </c>
      <c r="C282" s="42" t="s">
        <v>205</v>
      </c>
      <c r="D282" s="42" t="s">
        <v>206</v>
      </c>
      <c r="E282" s="11" t="s">
        <v>207</v>
      </c>
      <c r="F282" s="11" t="s">
        <v>208</v>
      </c>
      <c r="G282" s="11" t="s">
        <v>209</v>
      </c>
      <c r="H282" s="11" t="s">
        <v>210</v>
      </c>
      <c r="I282" s="11" t="s">
        <v>211</v>
      </c>
      <c r="J282" s="11" t="s">
        <v>212</v>
      </c>
      <c r="K282" s="11" t="s">
        <v>213</v>
      </c>
      <c r="L282" s="11" t="s">
        <v>214</v>
      </c>
    </row>
    <row r="283" spans="1:12" s="11" customFormat="1" x14ac:dyDescent="0.3">
      <c r="A283" s="3" t="s">
        <v>160</v>
      </c>
      <c r="B283" s="42" t="s">
        <v>215</v>
      </c>
      <c r="C283" s="42" t="s">
        <v>215</v>
      </c>
      <c r="D283" s="42" t="s">
        <v>215</v>
      </c>
      <c r="E283" s="11" t="s">
        <v>216</v>
      </c>
      <c r="F283" s="11" t="s">
        <v>217</v>
      </c>
      <c r="G283" s="11" t="s">
        <v>217</v>
      </c>
      <c r="H283" s="11" t="s">
        <v>217</v>
      </c>
      <c r="I283" s="11" t="s">
        <v>217</v>
      </c>
      <c r="J283" s="11" t="s">
        <v>217</v>
      </c>
      <c r="K283" s="11" t="s">
        <v>217</v>
      </c>
    </row>
    <row r="284" spans="1:12" s="10" customFormat="1" x14ac:dyDescent="0.3">
      <c r="A284" s="3">
        <v>2023</v>
      </c>
      <c r="B284" s="58">
        <v>0</v>
      </c>
      <c r="C284" s="58">
        <v>0</v>
      </c>
      <c r="D284" s="58">
        <v>0</v>
      </c>
      <c r="E284" s="14">
        <v>0</v>
      </c>
    </row>
    <row r="285" spans="1:12" s="10" customFormat="1" x14ac:dyDescent="0.3">
      <c r="A285" s="3">
        <f>A284+1</f>
        <v>2024</v>
      </c>
      <c r="B285" s="58">
        <v>0</v>
      </c>
      <c r="C285" s="58">
        <v>0</v>
      </c>
      <c r="D285" s="58">
        <v>0</v>
      </c>
      <c r="E285" s="14">
        <v>0</v>
      </c>
    </row>
    <row r="286" spans="1:12" s="10" customFormat="1" x14ac:dyDescent="0.3">
      <c r="A286" s="3">
        <f t="shared" ref="A286:A304" si="11">A285+1</f>
        <v>2025</v>
      </c>
      <c r="B286" s="58">
        <v>0</v>
      </c>
      <c r="C286" s="58">
        <v>0</v>
      </c>
      <c r="D286" s="58">
        <v>0</v>
      </c>
      <c r="E286" s="14">
        <v>0</v>
      </c>
    </row>
    <row r="287" spans="1:12" s="10" customFormat="1" x14ac:dyDescent="0.3">
      <c r="A287" s="3">
        <f t="shared" si="11"/>
        <v>2026</v>
      </c>
      <c r="B287" s="58">
        <v>0</v>
      </c>
      <c r="C287" s="58">
        <v>0</v>
      </c>
      <c r="D287" s="58">
        <v>0</v>
      </c>
      <c r="E287" s="14">
        <v>0</v>
      </c>
    </row>
    <row r="288" spans="1:12" s="10" customFormat="1" x14ac:dyDescent="0.3">
      <c r="A288" s="3">
        <f t="shared" si="11"/>
        <v>2027</v>
      </c>
      <c r="B288" s="58">
        <v>0</v>
      </c>
      <c r="C288" s="58">
        <v>0</v>
      </c>
      <c r="D288" s="58">
        <v>0</v>
      </c>
      <c r="E288" s="14">
        <v>0</v>
      </c>
    </row>
    <row r="289" spans="1:5" s="10" customFormat="1" x14ac:dyDescent="0.3">
      <c r="A289" s="3">
        <f t="shared" si="11"/>
        <v>2028</v>
      </c>
      <c r="B289" s="58">
        <v>0</v>
      </c>
      <c r="C289" s="58">
        <v>0</v>
      </c>
      <c r="D289" s="58">
        <v>0</v>
      </c>
      <c r="E289" s="14">
        <v>0</v>
      </c>
    </row>
    <row r="290" spans="1:5" s="10" customFormat="1" x14ac:dyDescent="0.3">
      <c r="A290" s="3">
        <f t="shared" si="11"/>
        <v>2029</v>
      </c>
      <c r="B290" s="58">
        <v>0</v>
      </c>
      <c r="C290" s="58">
        <v>0</v>
      </c>
      <c r="D290" s="58">
        <v>0</v>
      </c>
      <c r="E290" s="14">
        <v>0</v>
      </c>
    </row>
    <row r="291" spans="1:5" s="10" customFormat="1" x14ac:dyDescent="0.3">
      <c r="A291" s="3">
        <f t="shared" si="11"/>
        <v>2030</v>
      </c>
      <c r="B291" s="58">
        <v>0</v>
      </c>
      <c r="C291" s="58">
        <v>0</v>
      </c>
      <c r="D291" s="58">
        <v>0</v>
      </c>
      <c r="E291" s="14">
        <v>0</v>
      </c>
    </row>
    <row r="292" spans="1:5" s="10" customFormat="1" x14ac:dyDescent="0.3">
      <c r="A292" s="3">
        <f t="shared" si="11"/>
        <v>2031</v>
      </c>
      <c r="B292" s="58">
        <v>0</v>
      </c>
      <c r="C292" s="58">
        <v>0</v>
      </c>
      <c r="D292" s="58">
        <v>0</v>
      </c>
      <c r="E292" s="14">
        <v>0</v>
      </c>
    </row>
    <row r="293" spans="1:5" s="10" customFormat="1" x14ac:dyDescent="0.3">
      <c r="A293" s="3">
        <f t="shared" si="11"/>
        <v>2032</v>
      </c>
      <c r="B293" s="58">
        <v>0</v>
      </c>
      <c r="C293" s="58">
        <v>0</v>
      </c>
      <c r="D293" s="58">
        <v>0</v>
      </c>
      <c r="E293" s="14">
        <v>0</v>
      </c>
    </row>
    <row r="294" spans="1:5" s="10" customFormat="1" x14ac:dyDescent="0.3">
      <c r="A294" s="3">
        <f t="shared" si="11"/>
        <v>2033</v>
      </c>
      <c r="B294" s="58">
        <v>0</v>
      </c>
      <c r="C294" s="58">
        <v>0</v>
      </c>
      <c r="D294" s="58">
        <v>0</v>
      </c>
      <c r="E294" s="14">
        <v>0</v>
      </c>
    </row>
    <row r="295" spans="1:5" s="10" customFormat="1" x14ac:dyDescent="0.3">
      <c r="A295" s="3">
        <f t="shared" si="11"/>
        <v>2034</v>
      </c>
      <c r="B295" s="58">
        <v>0</v>
      </c>
      <c r="C295" s="58">
        <v>0</v>
      </c>
      <c r="D295" s="58">
        <v>0</v>
      </c>
      <c r="E295" s="14">
        <v>0</v>
      </c>
    </row>
    <row r="296" spans="1:5" s="10" customFormat="1" x14ac:dyDescent="0.3">
      <c r="A296" s="3">
        <f t="shared" si="11"/>
        <v>2035</v>
      </c>
      <c r="B296" s="58">
        <v>0</v>
      </c>
      <c r="C296" s="58">
        <v>0</v>
      </c>
      <c r="D296" s="58">
        <v>0</v>
      </c>
      <c r="E296" s="14">
        <v>0</v>
      </c>
    </row>
    <row r="297" spans="1:5" s="10" customFormat="1" x14ac:dyDescent="0.3">
      <c r="A297" s="3">
        <f t="shared" si="11"/>
        <v>2036</v>
      </c>
      <c r="B297" s="58">
        <v>0</v>
      </c>
      <c r="C297" s="58">
        <v>0</v>
      </c>
      <c r="D297" s="58">
        <v>0</v>
      </c>
      <c r="E297" s="14">
        <v>0</v>
      </c>
    </row>
    <row r="298" spans="1:5" s="10" customFormat="1" x14ac:dyDescent="0.3">
      <c r="A298" s="3">
        <f t="shared" si="11"/>
        <v>2037</v>
      </c>
      <c r="B298" s="58">
        <v>0</v>
      </c>
      <c r="C298" s="58">
        <v>0</v>
      </c>
      <c r="D298" s="58">
        <v>0</v>
      </c>
      <c r="E298" s="14">
        <v>0</v>
      </c>
    </row>
    <row r="299" spans="1:5" s="10" customFormat="1" x14ac:dyDescent="0.3">
      <c r="A299" s="3">
        <f t="shared" si="11"/>
        <v>2038</v>
      </c>
      <c r="B299" s="58">
        <v>0</v>
      </c>
      <c r="C299" s="58">
        <v>0</v>
      </c>
      <c r="D299" s="58">
        <v>0</v>
      </c>
      <c r="E299" s="14">
        <v>0</v>
      </c>
    </row>
    <row r="300" spans="1:5" s="10" customFormat="1" x14ac:dyDescent="0.3">
      <c r="A300" s="3">
        <f t="shared" si="11"/>
        <v>2039</v>
      </c>
      <c r="B300" s="58">
        <v>0</v>
      </c>
      <c r="C300" s="58">
        <v>0</v>
      </c>
      <c r="D300" s="58">
        <v>0</v>
      </c>
      <c r="E300" s="14">
        <v>0</v>
      </c>
    </row>
    <row r="301" spans="1:5" s="10" customFormat="1" x14ac:dyDescent="0.3">
      <c r="A301" s="3">
        <f t="shared" si="11"/>
        <v>2040</v>
      </c>
      <c r="B301" s="58">
        <v>0</v>
      </c>
      <c r="C301" s="58">
        <v>0</v>
      </c>
      <c r="D301" s="58">
        <v>0</v>
      </c>
      <c r="E301" s="14">
        <v>0</v>
      </c>
    </row>
    <row r="302" spans="1:5" s="10" customFormat="1" x14ac:dyDescent="0.3">
      <c r="A302" s="3">
        <f t="shared" si="11"/>
        <v>2041</v>
      </c>
      <c r="B302" s="58">
        <v>0</v>
      </c>
      <c r="C302" s="58">
        <v>0</v>
      </c>
      <c r="D302" s="58">
        <v>0</v>
      </c>
      <c r="E302" s="14">
        <v>0</v>
      </c>
    </row>
    <row r="303" spans="1:5" s="10" customFormat="1" x14ac:dyDescent="0.3">
      <c r="A303" s="3">
        <f t="shared" si="11"/>
        <v>2042</v>
      </c>
      <c r="B303" s="58">
        <v>0</v>
      </c>
      <c r="C303" s="58">
        <v>0</v>
      </c>
      <c r="D303" s="58">
        <v>0</v>
      </c>
      <c r="E303" s="14">
        <v>0</v>
      </c>
    </row>
    <row r="304" spans="1:5" s="10" customFormat="1" x14ac:dyDescent="0.3">
      <c r="A304" s="3">
        <f t="shared" si="11"/>
        <v>2043</v>
      </c>
      <c r="B304" s="58">
        <v>0</v>
      </c>
      <c r="C304" s="58">
        <v>0</v>
      </c>
      <c r="D304" s="58">
        <v>0</v>
      </c>
      <c r="E304" s="14">
        <v>0</v>
      </c>
    </row>
    <row r="306" spans="1:12" x14ac:dyDescent="0.3">
      <c r="A306" s="3">
        <f>A281+1</f>
        <v>12</v>
      </c>
      <c r="B306" s="3" t="str">
        <f ca="1">OFFSET(Portfolios!$B$7,A306,0)</f>
        <v>Portfolio12</v>
      </c>
    </row>
    <row r="307" spans="1:12" s="11" customFormat="1" x14ac:dyDescent="0.3">
      <c r="A307" s="3"/>
      <c r="B307" s="42" t="s">
        <v>204</v>
      </c>
      <c r="C307" s="42" t="s">
        <v>205</v>
      </c>
      <c r="D307" s="42" t="s">
        <v>206</v>
      </c>
      <c r="E307" s="11" t="s">
        <v>207</v>
      </c>
      <c r="F307" s="11" t="s">
        <v>208</v>
      </c>
      <c r="G307" s="11" t="s">
        <v>209</v>
      </c>
      <c r="H307" s="11" t="s">
        <v>210</v>
      </c>
      <c r="I307" s="11" t="s">
        <v>211</v>
      </c>
      <c r="J307" s="11" t="s">
        <v>212</v>
      </c>
      <c r="K307" s="11" t="s">
        <v>213</v>
      </c>
      <c r="L307" s="11" t="s">
        <v>214</v>
      </c>
    </row>
    <row r="308" spans="1:12" s="11" customFormat="1" x14ac:dyDescent="0.3">
      <c r="A308" s="3" t="s">
        <v>160</v>
      </c>
      <c r="B308" s="42" t="s">
        <v>215</v>
      </c>
      <c r="C308" s="42" t="s">
        <v>215</v>
      </c>
      <c r="D308" s="42" t="s">
        <v>215</v>
      </c>
      <c r="E308" s="11" t="s">
        <v>216</v>
      </c>
      <c r="F308" s="11" t="s">
        <v>217</v>
      </c>
      <c r="G308" s="11" t="s">
        <v>217</v>
      </c>
      <c r="H308" s="11" t="s">
        <v>217</v>
      </c>
      <c r="I308" s="11" t="s">
        <v>217</v>
      </c>
      <c r="J308" s="11" t="s">
        <v>217</v>
      </c>
      <c r="K308" s="11" t="s">
        <v>217</v>
      </c>
    </row>
    <row r="309" spans="1:12" s="10" customFormat="1" x14ac:dyDescent="0.3">
      <c r="A309" s="3">
        <v>2023</v>
      </c>
      <c r="B309" s="58">
        <v>0</v>
      </c>
      <c r="C309" s="58">
        <v>0</v>
      </c>
      <c r="D309" s="58">
        <v>0</v>
      </c>
      <c r="E309" s="14">
        <v>0</v>
      </c>
    </row>
    <row r="310" spans="1:12" s="10" customFormat="1" x14ac:dyDescent="0.3">
      <c r="A310" s="3">
        <f>A309+1</f>
        <v>2024</v>
      </c>
      <c r="B310" s="58">
        <v>0</v>
      </c>
      <c r="C310" s="58">
        <v>0</v>
      </c>
      <c r="D310" s="58">
        <v>0</v>
      </c>
      <c r="E310" s="14">
        <v>0</v>
      </c>
    </row>
    <row r="311" spans="1:12" s="10" customFormat="1" x14ac:dyDescent="0.3">
      <c r="A311" s="3">
        <f t="shared" ref="A311:A329" si="12">A310+1</f>
        <v>2025</v>
      </c>
      <c r="B311" s="58">
        <v>0</v>
      </c>
      <c r="C311" s="58">
        <v>0</v>
      </c>
      <c r="D311" s="58">
        <v>0</v>
      </c>
      <c r="E311" s="14">
        <v>0</v>
      </c>
    </row>
    <row r="312" spans="1:12" s="10" customFormat="1" x14ac:dyDescent="0.3">
      <c r="A312" s="3">
        <f t="shared" si="12"/>
        <v>2026</v>
      </c>
      <c r="B312" s="58">
        <v>0</v>
      </c>
      <c r="C312" s="58">
        <v>43.01</v>
      </c>
      <c r="D312" s="58">
        <v>0</v>
      </c>
      <c r="E312" s="14">
        <v>933316.99999999988</v>
      </c>
    </row>
    <row r="313" spans="1:12" s="10" customFormat="1" x14ac:dyDescent="0.3">
      <c r="A313" s="3">
        <f t="shared" si="12"/>
        <v>2027</v>
      </c>
      <c r="B313" s="58">
        <v>0</v>
      </c>
      <c r="C313" s="58">
        <v>56</v>
      </c>
      <c r="D313" s="58">
        <v>0</v>
      </c>
      <c r="E313" s="14">
        <v>1215200</v>
      </c>
    </row>
    <row r="314" spans="1:12" s="10" customFormat="1" x14ac:dyDescent="0.3">
      <c r="A314" s="3">
        <f t="shared" si="12"/>
        <v>2028</v>
      </c>
      <c r="B314" s="58">
        <v>0</v>
      </c>
      <c r="C314" s="58">
        <v>70.989999999999995</v>
      </c>
      <c r="D314" s="58">
        <v>0</v>
      </c>
      <c r="E314" s="14">
        <v>1540483</v>
      </c>
    </row>
    <row r="315" spans="1:12" s="10" customFormat="1" x14ac:dyDescent="0.3">
      <c r="A315" s="3">
        <f t="shared" si="12"/>
        <v>2029</v>
      </c>
      <c r="B315" s="58">
        <v>0</v>
      </c>
      <c r="C315" s="58">
        <v>85</v>
      </c>
      <c r="D315" s="58">
        <v>0</v>
      </c>
      <c r="E315" s="14">
        <v>1844500</v>
      </c>
    </row>
    <row r="316" spans="1:12" s="10" customFormat="1" x14ac:dyDescent="0.3">
      <c r="A316" s="3">
        <f t="shared" si="12"/>
        <v>2030</v>
      </c>
      <c r="B316" s="58">
        <v>0</v>
      </c>
      <c r="C316" s="58">
        <v>100.01</v>
      </c>
      <c r="D316" s="58">
        <v>0</v>
      </c>
      <c r="E316" s="14">
        <v>2170217</v>
      </c>
    </row>
    <row r="317" spans="1:12" s="10" customFormat="1" x14ac:dyDescent="0.3">
      <c r="A317" s="3">
        <f t="shared" si="12"/>
        <v>2031</v>
      </c>
      <c r="B317" s="58">
        <v>0</v>
      </c>
      <c r="C317" s="58">
        <v>100.01</v>
      </c>
      <c r="D317" s="58">
        <v>0</v>
      </c>
      <c r="E317" s="14">
        <v>2170217</v>
      </c>
    </row>
    <row r="318" spans="1:12" s="10" customFormat="1" x14ac:dyDescent="0.3">
      <c r="A318" s="3">
        <f t="shared" si="12"/>
        <v>2032</v>
      </c>
      <c r="B318" s="58">
        <v>0</v>
      </c>
      <c r="C318" s="58">
        <v>100.01</v>
      </c>
      <c r="D318" s="58">
        <v>0</v>
      </c>
      <c r="E318" s="14">
        <v>2170217</v>
      </c>
    </row>
    <row r="319" spans="1:12" s="10" customFormat="1" x14ac:dyDescent="0.3">
      <c r="A319" s="3">
        <f t="shared" si="12"/>
        <v>2033</v>
      </c>
      <c r="B319" s="58">
        <v>0</v>
      </c>
      <c r="C319" s="58">
        <v>100.01</v>
      </c>
      <c r="D319" s="58">
        <v>0</v>
      </c>
      <c r="E319" s="14">
        <v>2170217</v>
      </c>
    </row>
    <row r="320" spans="1:12" s="10" customFormat="1" x14ac:dyDescent="0.3">
      <c r="A320" s="3">
        <f t="shared" si="12"/>
        <v>2034</v>
      </c>
      <c r="B320" s="58">
        <v>0</v>
      </c>
      <c r="C320" s="58">
        <v>100.01</v>
      </c>
      <c r="D320" s="58">
        <v>0</v>
      </c>
      <c r="E320" s="14">
        <v>2170217</v>
      </c>
    </row>
    <row r="321" spans="1:12" s="10" customFormat="1" x14ac:dyDescent="0.3">
      <c r="A321" s="3">
        <f t="shared" si="12"/>
        <v>2035</v>
      </c>
      <c r="B321" s="58">
        <v>0</v>
      </c>
      <c r="C321" s="58">
        <v>100.01</v>
      </c>
      <c r="D321" s="58">
        <v>0</v>
      </c>
      <c r="E321" s="14">
        <v>2170217</v>
      </c>
    </row>
    <row r="322" spans="1:12" s="10" customFormat="1" x14ac:dyDescent="0.3">
      <c r="A322" s="3">
        <f t="shared" si="12"/>
        <v>2036</v>
      </c>
      <c r="B322" s="58">
        <v>0</v>
      </c>
      <c r="C322" s="58">
        <v>100.01</v>
      </c>
      <c r="D322" s="58">
        <v>0</v>
      </c>
      <c r="E322" s="14">
        <v>2170217</v>
      </c>
    </row>
    <row r="323" spans="1:12" s="10" customFormat="1" x14ac:dyDescent="0.3">
      <c r="A323" s="3">
        <f t="shared" si="12"/>
        <v>2037</v>
      </c>
      <c r="B323" s="58">
        <v>0</v>
      </c>
      <c r="C323" s="58">
        <v>100.01</v>
      </c>
      <c r="D323" s="58">
        <v>0</v>
      </c>
      <c r="E323" s="14">
        <v>2170217</v>
      </c>
    </row>
    <row r="324" spans="1:12" s="10" customFormat="1" x14ac:dyDescent="0.3">
      <c r="A324" s="3">
        <f t="shared" si="12"/>
        <v>2038</v>
      </c>
      <c r="B324" s="58">
        <v>0</v>
      </c>
      <c r="C324" s="58">
        <v>100.01</v>
      </c>
      <c r="D324" s="58">
        <v>0</v>
      </c>
      <c r="E324" s="14">
        <v>2170217</v>
      </c>
    </row>
    <row r="325" spans="1:12" s="10" customFormat="1" x14ac:dyDescent="0.3">
      <c r="A325" s="3">
        <f t="shared" si="12"/>
        <v>2039</v>
      </c>
      <c r="B325" s="58">
        <v>0</v>
      </c>
      <c r="C325" s="58">
        <v>100.01</v>
      </c>
      <c r="D325" s="58">
        <v>0</v>
      </c>
      <c r="E325" s="14">
        <v>2170217</v>
      </c>
    </row>
    <row r="326" spans="1:12" s="10" customFormat="1" x14ac:dyDescent="0.3">
      <c r="A326" s="3">
        <f t="shared" si="12"/>
        <v>2040</v>
      </c>
      <c r="B326" s="58">
        <v>0</v>
      </c>
      <c r="C326" s="58">
        <v>100.01</v>
      </c>
      <c r="D326" s="58">
        <v>0</v>
      </c>
      <c r="E326" s="14">
        <v>2170217</v>
      </c>
    </row>
    <row r="327" spans="1:12" s="10" customFormat="1" x14ac:dyDescent="0.3">
      <c r="A327" s="3">
        <f t="shared" si="12"/>
        <v>2041</v>
      </c>
      <c r="B327" s="58">
        <v>0</v>
      </c>
      <c r="C327" s="58">
        <v>100.01</v>
      </c>
      <c r="D327" s="58">
        <v>0</v>
      </c>
      <c r="E327" s="14">
        <v>2170217</v>
      </c>
    </row>
    <row r="328" spans="1:12" s="10" customFormat="1" x14ac:dyDescent="0.3">
      <c r="A328" s="3">
        <f t="shared" si="12"/>
        <v>2042</v>
      </c>
      <c r="B328" s="58">
        <v>0</v>
      </c>
      <c r="C328" s="58">
        <v>100.01</v>
      </c>
      <c r="D328" s="58">
        <v>0</v>
      </c>
      <c r="E328" s="14">
        <v>2170217</v>
      </c>
    </row>
    <row r="329" spans="1:12" s="10" customFormat="1" x14ac:dyDescent="0.3">
      <c r="A329" s="3">
        <f t="shared" si="12"/>
        <v>2043</v>
      </c>
      <c r="B329" s="58">
        <v>0</v>
      </c>
      <c r="C329" s="58">
        <v>100.01</v>
      </c>
      <c r="D329" s="58">
        <v>0</v>
      </c>
      <c r="E329" s="14">
        <v>2170217</v>
      </c>
    </row>
    <row r="331" spans="1:12" x14ac:dyDescent="0.3">
      <c r="A331" s="3">
        <f>A306+1</f>
        <v>13</v>
      </c>
      <c r="B331" s="3" t="str">
        <f ca="1">OFFSET(Portfolios!$B$7,A331,0)</f>
        <v>Portfolio13</v>
      </c>
    </row>
    <row r="332" spans="1:12" s="11" customFormat="1" x14ac:dyDescent="0.3">
      <c r="A332" s="3"/>
      <c r="B332" s="42" t="s">
        <v>204</v>
      </c>
      <c r="C332" s="42" t="s">
        <v>205</v>
      </c>
      <c r="D332" s="42" t="s">
        <v>206</v>
      </c>
      <c r="E332" s="11" t="s">
        <v>207</v>
      </c>
      <c r="F332" s="11" t="s">
        <v>208</v>
      </c>
      <c r="G332" s="11" t="s">
        <v>209</v>
      </c>
      <c r="H332" s="11" t="s">
        <v>210</v>
      </c>
      <c r="I332" s="11" t="s">
        <v>211</v>
      </c>
      <c r="J332" s="11" t="s">
        <v>212</v>
      </c>
      <c r="K332" s="11" t="s">
        <v>213</v>
      </c>
      <c r="L332" s="11" t="s">
        <v>214</v>
      </c>
    </row>
    <row r="333" spans="1:12" s="11" customFormat="1" x14ac:dyDescent="0.3">
      <c r="A333" s="3" t="s">
        <v>160</v>
      </c>
      <c r="B333" s="42" t="s">
        <v>215</v>
      </c>
      <c r="C333" s="42" t="s">
        <v>215</v>
      </c>
      <c r="D333" s="42" t="s">
        <v>215</v>
      </c>
      <c r="E333" s="11" t="s">
        <v>216</v>
      </c>
      <c r="F333" s="11" t="s">
        <v>217</v>
      </c>
      <c r="G333" s="11" t="s">
        <v>217</v>
      </c>
      <c r="H333" s="11" t="s">
        <v>217</v>
      </c>
      <c r="I333" s="11" t="s">
        <v>217</v>
      </c>
      <c r="J333" s="11" t="s">
        <v>217</v>
      </c>
      <c r="K333" s="11" t="s">
        <v>217</v>
      </c>
    </row>
    <row r="334" spans="1:12" s="10" customFormat="1" x14ac:dyDescent="0.3">
      <c r="A334" s="3">
        <v>2023</v>
      </c>
      <c r="B334" s="58">
        <v>0</v>
      </c>
      <c r="C334" s="58">
        <v>0</v>
      </c>
      <c r="D334" s="58">
        <v>0</v>
      </c>
      <c r="E334" s="14">
        <v>0</v>
      </c>
    </row>
    <row r="335" spans="1:12" s="10" customFormat="1" x14ac:dyDescent="0.3">
      <c r="A335" s="3">
        <f>A334+1</f>
        <v>2024</v>
      </c>
      <c r="B335" s="58">
        <v>0</v>
      </c>
      <c r="C335" s="58">
        <v>0</v>
      </c>
      <c r="D335" s="58">
        <v>0</v>
      </c>
      <c r="E335" s="14">
        <v>0</v>
      </c>
    </row>
    <row r="336" spans="1:12" s="10" customFormat="1" x14ac:dyDescent="0.3">
      <c r="A336" s="3">
        <f t="shared" ref="A336:A354" si="13">A335+1</f>
        <v>2025</v>
      </c>
      <c r="B336" s="58">
        <v>0</v>
      </c>
      <c r="C336" s="58">
        <v>0</v>
      </c>
      <c r="D336" s="58">
        <v>0</v>
      </c>
      <c r="E336" s="14">
        <v>0</v>
      </c>
    </row>
    <row r="337" spans="1:5" s="10" customFormat="1" x14ac:dyDescent="0.3">
      <c r="A337" s="3">
        <f t="shared" si="13"/>
        <v>2026</v>
      </c>
      <c r="B337" s="58">
        <v>21.92</v>
      </c>
      <c r="C337" s="58">
        <v>43.02</v>
      </c>
      <c r="D337" s="58">
        <v>1</v>
      </c>
      <c r="E337" s="14">
        <v>1430898</v>
      </c>
    </row>
    <row r="338" spans="1:5" s="10" customFormat="1" x14ac:dyDescent="0.3">
      <c r="A338" s="3">
        <f t="shared" si="13"/>
        <v>2027</v>
      </c>
      <c r="B338" s="58">
        <v>27.93</v>
      </c>
      <c r="C338" s="58">
        <v>55.98</v>
      </c>
      <c r="D338" s="58">
        <v>1</v>
      </c>
      <c r="E338" s="14">
        <v>1842546.9999999998</v>
      </c>
    </row>
    <row r="339" spans="1:5" s="10" customFormat="1" x14ac:dyDescent="0.3">
      <c r="A339" s="3">
        <f t="shared" si="13"/>
        <v>2028</v>
      </c>
      <c r="B339" s="58">
        <v>35.94</v>
      </c>
      <c r="C339" s="58">
        <v>70.989999999999995</v>
      </c>
      <c r="D339" s="58">
        <v>2.98</v>
      </c>
      <c r="E339" s="14">
        <v>2385047</v>
      </c>
    </row>
    <row r="340" spans="1:5" s="10" customFormat="1" x14ac:dyDescent="0.3">
      <c r="A340" s="3">
        <f t="shared" si="13"/>
        <v>2029</v>
      </c>
      <c r="B340" s="58">
        <v>42.95</v>
      </c>
      <c r="C340" s="58">
        <v>85</v>
      </c>
      <c r="D340" s="58">
        <v>4.99</v>
      </c>
      <c r="E340" s="14">
        <v>2884798</v>
      </c>
    </row>
    <row r="341" spans="1:5" s="10" customFormat="1" x14ac:dyDescent="0.3">
      <c r="A341" s="3">
        <f t="shared" si="13"/>
        <v>2030</v>
      </c>
      <c r="B341" s="58">
        <v>49.96</v>
      </c>
      <c r="C341" s="58">
        <v>100.01</v>
      </c>
      <c r="D341" s="58">
        <v>5</v>
      </c>
      <c r="E341" s="14">
        <v>3362848.9999999995</v>
      </c>
    </row>
    <row r="342" spans="1:5" s="10" customFormat="1" x14ac:dyDescent="0.3">
      <c r="A342" s="3">
        <f t="shared" si="13"/>
        <v>2031</v>
      </c>
      <c r="B342" s="58">
        <v>49.97</v>
      </c>
      <c r="C342" s="58">
        <v>100.01</v>
      </c>
      <c r="D342" s="58">
        <v>5.01</v>
      </c>
      <c r="E342" s="14">
        <v>3363283</v>
      </c>
    </row>
    <row r="343" spans="1:5" s="10" customFormat="1" x14ac:dyDescent="0.3">
      <c r="A343" s="3">
        <f t="shared" si="13"/>
        <v>2032</v>
      </c>
      <c r="B343" s="58">
        <v>49.98</v>
      </c>
      <c r="C343" s="58">
        <v>100.01</v>
      </c>
      <c r="D343" s="58">
        <v>5.01</v>
      </c>
      <c r="E343" s="14">
        <v>3363500</v>
      </c>
    </row>
    <row r="344" spans="1:5" s="10" customFormat="1" x14ac:dyDescent="0.3">
      <c r="A344" s="3">
        <f t="shared" si="13"/>
        <v>2033</v>
      </c>
      <c r="B344" s="58">
        <v>49.99</v>
      </c>
      <c r="C344" s="58">
        <v>100.01</v>
      </c>
      <c r="D344" s="58">
        <v>5.01</v>
      </c>
      <c r="E344" s="14">
        <v>3363716.9999999995</v>
      </c>
    </row>
    <row r="345" spans="1:5" s="10" customFormat="1" x14ac:dyDescent="0.3">
      <c r="A345" s="3">
        <f t="shared" si="13"/>
        <v>2034</v>
      </c>
      <c r="B345" s="58">
        <v>50</v>
      </c>
      <c r="C345" s="58">
        <v>100.01</v>
      </c>
      <c r="D345" s="58">
        <v>5.01</v>
      </c>
      <c r="E345" s="14">
        <v>3363933.9999999991</v>
      </c>
    </row>
    <row r="346" spans="1:5" s="10" customFormat="1" x14ac:dyDescent="0.3">
      <c r="A346" s="3">
        <f t="shared" si="13"/>
        <v>2035</v>
      </c>
      <c r="B346" s="58">
        <v>50.01</v>
      </c>
      <c r="C346" s="58">
        <v>100.01</v>
      </c>
      <c r="D346" s="58">
        <v>5.01</v>
      </c>
      <c r="E346" s="14">
        <v>3364151</v>
      </c>
    </row>
    <row r="347" spans="1:5" s="10" customFormat="1" x14ac:dyDescent="0.3">
      <c r="A347" s="3">
        <f t="shared" si="13"/>
        <v>2036</v>
      </c>
      <c r="B347" s="58">
        <v>50.01</v>
      </c>
      <c r="C347" s="58">
        <v>100.01</v>
      </c>
      <c r="D347" s="58">
        <v>5.01</v>
      </c>
      <c r="E347" s="14">
        <v>3364151</v>
      </c>
    </row>
    <row r="348" spans="1:5" s="10" customFormat="1" x14ac:dyDescent="0.3">
      <c r="A348" s="3">
        <f t="shared" si="13"/>
        <v>2037</v>
      </c>
      <c r="B348" s="58">
        <v>50.01</v>
      </c>
      <c r="C348" s="58">
        <v>100.01</v>
      </c>
      <c r="D348" s="58">
        <v>5.01</v>
      </c>
      <c r="E348" s="14">
        <v>3364151</v>
      </c>
    </row>
    <row r="349" spans="1:5" s="10" customFormat="1" x14ac:dyDescent="0.3">
      <c r="A349" s="3">
        <f t="shared" si="13"/>
        <v>2038</v>
      </c>
      <c r="B349" s="58">
        <v>50.01</v>
      </c>
      <c r="C349" s="58">
        <v>100.01</v>
      </c>
      <c r="D349" s="58">
        <v>5.01</v>
      </c>
      <c r="E349" s="14">
        <v>3364151</v>
      </c>
    </row>
    <row r="350" spans="1:5" s="10" customFormat="1" x14ac:dyDescent="0.3">
      <c r="A350" s="3">
        <f t="shared" si="13"/>
        <v>2039</v>
      </c>
      <c r="B350" s="58">
        <v>50.01</v>
      </c>
      <c r="C350" s="58">
        <v>100.01</v>
      </c>
      <c r="D350" s="58">
        <v>5.01</v>
      </c>
      <c r="E350" s="14">
        <v>3364151</v>
      </c>
    </row>
    <row r="351" spans="1:5" s="10" customFormat="1" x14ac:dyDescent="0.3">
      <c r="A351" s="3">
        <f t="shared" si="13"/>
        <v>2040</v>
      </c>
      <c r="B351" s="58">
        <v>50.01</v>
      </c>
      <c r="C351" s="58">
        <v>100.01</v>
      </c>
      <c r="D351" s="58">
        <v>5.01</v>
      </c>
      <c r="E351" s="14">
        <v>3364151</v>
      </c>
    </row>
    <row r="352" spans="1:5" s="10" customFormat="1" x14ac:dyDescent="0.3">
      <c r="A352" s="3">
        <f t="shared" si="13"/>
        <v>2041</v>
      </c>
      <c r="B352" s="58">
        <v>50.01</v>
      </c>
      <c r="C352" s="58">
        <v>100.01</v>
      </c>
      <c r="D352" s="58">
        <v>5.01</v>
      </c>
      <c r="E352" s="14">
        <v>3364151</v>
      </c>
    </row>
    <row r="353" spans="1:12" s="10" customFormat="1" x14ac:dyDescent="0.3">
      <c r="A353" s="3">
        <f t="shared" si="13"/>
        <v>2042</v>
      </c>
      <c r="B353" s="58">
        <v>50.01</v>
      </c>
      <c r="C353" s="58">
        <v>100.01</v>
      </c>
      <c r="D353" s="58">
        <v>5.01</v>
      </c>
      <c r="E353" s="14">
        <v>3364151</v>
      </c>
    </row>
    <row r="354" spans="1:12" s="10" customFormat="1" x14ac:dyDescent="0.3">
      <c r="A354" s="3">
        <f t="shared" si="13"/>
        <v>2043</v>
      </c>
      <c r="B354" s="58">
        <v>50.01</v>
      </c>
      <c r="C354" s="58">
        <v>100.01</v>
      </c>
      <c r="D354" s="58">
        <v>5.01</v>
      </c>
      <c r="E354" s="14">
        <v>3364151</v>
      </c>
    </row>
    <row r="356" spans="1:12" x14ac:dyDescent="0.3">
      <c r="A356" s="3">
        <f>A331+1</f>
        <v>14</v>
      </c>
      <c r="B356" s="3" t="str">
        <f ca="1">OFFSET(Portfolios!$B$7,A356,0)</f>
        <v>Portfolio14</v>
      </c>
    </row>
    <row r="357" spans="1:12" s="11" customFormat="1" x14ac:dyDescent="0.3">
      <c r="A357" s="3"/>
      <c r="B357" s="42" t="s">
        <v>204</v>
      </c>
      <c r="C357" s="42" t="s">
        <v>205</v>
      </c>
      <c r="D357" s="42" t="s">
        <v>206</v>
      </c>
      <c r="E357" s="11" t="s">
        <v>207</v>
      </c>
      <c r="F357" s="11" t="s">
        <v>208</v>
      </c>
      <c r="G357" s="11" t="s">
        <v>209</v>
      </c>
      <c r="H357" s="11" t="s">
        <v>210</v>
      </c>
      <c r="I357" s="11" t="s">
        <v>211</v>
      </c>
      <c r="J357" s="11" t="s">
        <v>212</v>
      </c>
      <c r="K357" s="11" t="s">
        <v>213</v>
      </c>
      <c r="L357" s="11" t="s">
        <v>214</v>
      </c>
    </row>
    <row r="358" spans="1:12" s="11" customFormat="1" x14ac:dyDescent="0.3">
      <c r="A358" s="3" t="s">
        <v>160</v>
      </c>
      <c r="B358" s="42" t="s">
        <v>215</v>
      </c>
      <c r="C358" s="42" t="s">
        <v>215</v>
      </c>
      <c r="D358" s="42" t="s">
        <v>215</v>
      </c>
      <c r="E358" s="11" t="s">
        <v>216</v>
      </c>
      <c r="F358" s="11" t="s">
        <v>217</v>
      </c>
      <c r="G358" s="11" t="s">
        <v>217</v>
      </c>
      <c r="H358" s="11" t="s">
        <v>217</v>
      </c>
      <c r="I358" s="11" t="s">
        <v>217</v>
      </c>
      <c r="J358" s="11" t="s">
        <v>217</v>
      </c>
      <c r="K358" s="11" t="s">
        <v>217</v>
      </c>
    </row>
    <row r="359" spans="1:12" s="10" customFormat="1" x14ac:dyDescent="0.3">
      <c r="A359" s="3">
        <v>2023</v>
      </c>
      <c r="B359" s="58">
        <v>0</v>
      </c>
      <c r="C359" s="58">
        <v>0</v>
      </c>
      <c r="D359" s="58">
        <v>0</v>
      </c>
      <c r="E359" s="14">
        <v>0</v>
      </c>
    </row>
    <row r="360" spans="1:12" s="10" customFormat="1" x14ac:dyDescent="0.3">
      <c r="A360" s="3">
        <f>A359+1</f>
        <v>2024</v>
      </c>
      <c r="B360" s="58">
        <v>0</v>
      </c>
      <c r="C360" s="58">
        <v>0</v>
      </c>
      <c r="D360" s="58">
        <v>0</v>
      </c>
      <c r="E360" s="14">
        <v>0</v>
      </c>
    </row>
    <row r="361" spans="1:12" s="10" customFormat="1" x14ac:dyDescent="0.3">
      <c r="A361" s="3">
        <f t="shared" ref="A361:A379" si="14">A360+1</f>
        <v>2025</v>
      </c>
      <c r="B361" s="58">
        <v>0</v>
      </c>
      <c r="C361" s="58">
        <v>0</v>
      </c>
      <c r="D361" s="58">
        <v>0</v>
      </c>
      <c r="E361" s="14">
        <v>0</v>
      </c>
    </row>
    <row r="362" spans="1:12" s="10" customFormat="1" x14ac:dyDescent="0.3">
      <c r="A362" s="3">
        <f t="shared" si="14"/>
        <v>2026</v>
      </c>
      <c r="B362" s="58">
        <v>0</v>
      </c>
      <c r="C362" s="58">
        <v>0</v>
      </c>
      <c r="D362" s="58">
        <v>0</v>
      </c>
      <c r="E362" s="14">
        <v>0</v>
      </c>
    </row>
    <row r="363" spans="1:12" s="10" customFormat="1" x14ac:dyDescent="0.3">
      <c r="A363" s="3">
        <f t="shared" si="14"/>
        <v>2027</v>
      </c>
      <c r="B363" s="58">
        <v>0</v>
      </c>
      <c r="C363" s="58">
        <v>0</v>
      </c>
      <c r="D363" s="58">
        <v>0</v>
      </c>
      <c r="E363" s="14">
        <v>0</v>
      </c>
    </row>
    <row r="364" spans="1:12" s="10" customFormat="1" x14ac:dyDescent="0.3">
      <c r="A364" s="3">
        <f t="shared" si="14"/>
        <v>2028</v>
      </c>
      <c r="B364" s="58">
        <v>0</v>
      </c>
      <c r="C364" s="58">
        <v>0</v>
      </c>
      <c r="D364" s="58">
        <v>0</v>
      </c>
      <c r="E364" s="14">
        <v>0</v>
      </c>
    </row>
    <row r="365" spans="1:12" s="10" customFormat="1" x14ac:dyDescent="0.3">
      <c r="A365" s="3">
        <f t="shared" si="14"/>
        <v>2029</v>
      </c>
      <c r="B365" s="58">
        <v>0</v>
      </c>
      <c r="C365" s="58">
        <v>0</v>
      </c>
      <c r="D365" s="58">
        <v>0</v>
      </c>
      <c r="E365" s="14">
        <v>0</v>
      </c>
    </row>
    <row r="366" spans="1:12" s="10" customFormat="1" x14ac:dyDescent="0.3">
      <c r="A366" s="3">
        <f t="shared" si="14"/>
        <v>2030</v>
      </c>
      <c r="B366" s="58">
        <v>0</v>
      </c>
      <c r="C366" s="58">
        <v>0</v>
      </c>
      <c r="D366" s="58">
        <v>0</v>
      </c>
      <c r="E366" s="14">
        <v>0</v>
      </c>
    </row>
    <row r="367" spans="1:12" s="10" customFormat="1" x14ac:dyDescent="0.3">
      <c r="A367" s="3">
        <f t="shared" si="14"/>
        <v>2031</v>
      </c>
      <c r="B367" s="58">
        <v>0</v>
      </c>
      <c r="C367" s="58">
        <v>0</v>
      </c>
      <c r="D367" s="58">
        <v>0</v>
      </c>
      <c r="E367" s="14">
        <v>0</v>
      </c>
    </row>
    <row r="368" spans="1:12" s="10" customFormat="1" x14ac:dyDescent="0.3">
      <c r="A368" s="3">
        <f t="shared" si="14"/>
        <v>2032</v>
      </c>
      <c r="B368" s="58">
        <v>0</v>
      </c>
      <c r="C368" s="58">
        <v>0</v>
      </c>
      <c r="D368" s="58">
        <v>0</v>
      </c>
      <c r="E368" s="14">
        <v>0</v>
      </c>
    </row>
    <row r="369" spans="1:12" s="10" customFormat="1" x14ac:dyDescent="0.3">
      <c r="A369" s="3">
        <f t="shared" si="14"/>
        <v>2033</v>
      </c>
      <c r="B369" s="58">
        <v>0</v>
      </c>
      <c r="C369" s="58">
        <v>0</v>
      </c>
      <c r="D369" s="58">
        <v>0</v>
      </c>
      <c r="E369" s="14">
        <v>0</v>
      </c>
    </row>
    <row r="370" spans="1:12" s="10" customFormat="1" x14ac:dyDescent="0.3">
      <c r="A370" s="3">
        <f t="shared" si="14"/>
        <v>2034</v>
      </c>
      <c r="B370" s="58">
        <v>0</v>
      </c>
      <c r="C370" s="58">
        <v>0</v>
      </c>
      <c r="D370" s="58">
        <v>0</v>
      </c>
      <c r="E370" s="14">
        <v>0</v>
      </c>
    </row>
    <row r="371" spans="1:12" s="10" customFormat="1" x14ac:dyDescent="0.3">
      <c r="A371" s="3">
        <f t="shared" si="14"/>
        <v>2035</v>
      </c>
      <c r="B371" s="58">
        <v>0</v>
      </c>
      <c r="C371" s="58">
        <v>0</v>
      </c>
      <c r="D371" s="58">
        <v>0</v>
      </c>
      <c r="E371" s="14">
        <v>0</v>
      </c>
    </row>
    <row r="372" spans="1:12" s="10" customFormat="1" x14ac:dyDescent="0.3">
      <c r="A372" s="3">
        <f t="shared" si="14"/>
        <v>2036</v>
      </c>
      <c r="B372" s="58">
        <v>0</v>
      </c>
      <c r="C372" s="58">
        <v>0</v>
      </c>
      <c r="D372" s="58">
        <v>0</v>
      </c>
      <c r="E372" s="14">
        <v>0</v>
      </c>
    </row>
    <row r="373" spans="1:12" s="10" customFormat="1" x14ac:dyDescent="0.3">
      <c r="A373" s="3">
        <f t="shared" si="14"/>
        <v>2037</v>
      </c>
      <c r="B373" s="58">
        <v>0</v>
      </c>
      <c r="C373" s="58">
        <v>0</v>
      </c>
      <c r="D373" s="58">
        <v>0</v>
      </c>
      <c r="E373" s="14">
        <v>0</v>
      </c>
    </row>
    <row r="374" spans="1:12" s="10" customFormat="1" x14ac:dyDescent="0.3">
      <c r="A374" s="3">
        <f t="shared" si="14"/>
        <v>2038</v>
      </c>
      <c r="B374" s="58">
        <v>0</v>
      </c>
      <c r="C374" s="58">
        <v>0</v>
      </c>
      <c r="D374" s="58">
        <v>0</v>
      </c>
      <c r="E374" s="14">
        <v>0</v>
      </c>
    </row>
    <row r="375" spans="1:12" s="10" customFormat="1" x14ac:dyDescent="0.3">
      <c r="A375" s="3">
        <f t="shared" si="14"/>
        <v>2039</v>
      </c>
      <c r="B375" s="58">
        <v>0</v>
      </c>
      <c r="C375" s="58">
        <v>0</v>
      </c>
      <c r="D375" s="58">
        <v>0</v>
      </c>
      <c r="E375" s="14">
        <v>0</v>
      </c>
    </row>
    <row r="376" spans="1:12" s="10" customFormat="1" x14ac:dyDescent="0.3">
      <c r="A376" s="3">
        <f t="shared" si="14"/>
        <v>2040</v>
      </c>
      <c r="B376" s="58">
        <v>0</v>
      </c>
      <c r="C376" s="58">
        <v>0</v>
      </c>
      <c r="D376" s="58">
        <v>0</v>
      </c>
      <c r="E376" s="14">
        <v>0</v>
      </c>
    </row>
    <row r="377" spans="1:12" s="10" customFormat="1" x14ac:dyDescent="0.3">
      <c r="A377" s="3">
        <f t="shared" si="14"/>
        <v>2041</v>
      </c>
      <c r="B377" s="58">
        <v>0</v>
      </c>
      <c r="C377" s="58">
        <v>0</v>
      </c>
      <c r="D377" s="58">
        <v>0</v>
      </c>
      <c r="E377" s="14">
        <v>0</v>
      </c>
    </row>
    <row r="378" spans="1:12" s="10" customFormat="1" x14ac:dyDescent="0.3">
      <c r="A378" s="3">
        <f t="shared" si="14"/>
        <v>2042</v>
      </c>
      <c r="B378" s="58">
        <v>0</v>
      </c>
      <c r="C378" s="58">
        <v>0</v>
      </c>
      <c r="D378" s="58">
        <v>0</v>
      </c>
      <c r="E378" s="14">
        <v>0</v>
      </c>
    </row>
    <row r="379" spans="1:12" s="10" customFormat="1" x14ac:dyDescent="0.3">
      <c r="A379" s="3">
        <f t="shared" si="14"/>
        <v>2043</v>
      </c>
      <c r="B379" s="58">
        <v>0</v>
      </c>
      <c r="C379" s="58">
        <v>0</v>
      </c>
      <c r="D379" s="58">
        <v>0</v>
      </c>
      <c r="E379" s="14">
        <v>0</v>
      </c>
    </row>
    <row r="381" spans="1:12" x14ac:dyDescent="0.3">
      <c r="A381" s="3">
        <f>A356+1</f>
        <v>15</v>
      </c>
      <c r="B381" s="3" t="str">
        <f ca="1">OFFSET(Portfolios!$B$7,A381,0)</f>
        <v>Portfolio15</v>
      </c>
    </row>
    <row r="382" spans="1:12" s="11" customFormat="1" x14ac:dyDescent="0.3">
      <c r="A382" s="3"/>
      <c r="B382" s="42" t="s">
        <v>204</v>
      </c>
      <c r="C382" s="42" t="s">
        <v>205</v>
      </c>
      <c r="D382" s="42" t="s">
        <v>206</v>
      </c>
      <c r="E382" s="11" t="s">
        <v>207</v>
      </c>
      <c r="F382" s="11" t="s">
        <v>208</v>
      </c>
      <c r="G382" s="11" t="s">
        <v>209</v>
      </c>
      <c r="H382" s="11" t="s">
        <v>210</v>
      </c>
      <c r="I382" s="11" t="s">
        <v>211</v>
      </c>
      <c r="J382" s="11" t="s">
        <v>212</v>
      </c>
      <c r="K382" s="11" t="s">
        <v>213</v>
      </c>
      <c r="L382" s="11" t="s">
        <v>214</v>
      </c>
    </row>
    <row r="383" spans="1:12" s="11" customFormat="1" x14ac:dyDescent="0.3">
      <c r="A383" s="3" t="s">
        <v>160</v>
      </c>
      <c r="B383" s="42" t="s">
        <v>215</v>
      </c>
      <c r="C383" s="42" t="s">
        <v>215</v>
      </c>
      <c r="D383" s="42" t="s">
        <v>215</v>
      </c>
      <c r="E383" s="11" t="s">
        <v>216</v>
      </c>
      <c r="F383" s="11" t="s">
        <v>217</v>
      </c>
      <c r="G383" s="11" t="s">
        <v>217</v>
      </c>
      <c r="H383" s="11" t="s">
        <v>217</v>
      </c>
      <c r="I383" s="11" t="s">
        <v>217</v>
      </c>
      <c r="J383" s="11" t="s">
        <v>217</v>
      </c>
      <c r="K383" s="11" t="s">
        <v>217</v>
      </c>
    </row>
    <row r="384" spans="1:12" s="10" customFormat="1" x14ac:dyDescent="0.3">
      <c r="A384" s="3">
        <v>2023</v>
      </c>
      <c r="B384" s="58">
        <v>0</v>
      </c>
      <c r="C384" s="58">
        <v>0</v>
      </c>
      <c r="D384" s="58">
        <v>0</v>
      </c>
      <c r="E384" s="14">
        <v>0</v>
      </c>
    </row>
    <row r="385" spans="1:5" s="10" customFormat="1" x14ac:dyDescent="0.3">
      <c r="A385" s="3">
        <f>A384+1</f>
        <v>2024</v>
      </c>
      <c r="B385" s="58">
        <v>0</v>
      </c>
      <c r="C385" s="58">
        <v>0</v>
      </c>
      <c r="D385" s="58">
        <v>0</v>
      </c>
      <c r="E385" s="14">
        <v>0</v>
      </c>
    </row>
    <row r="386" spans="1:5" s="10" customFormat="1" x14ac:dyDescent="0.3">
      <c r="A386" s="3">
        <f t="shared" ref="A386:A404" si="15">A385+1</f>
        <v>2025</v>
      </c>
      <c r="B386" s="58">
        <v>0</v>
      </c>
      <c r="C386" s="58">
        <v>0</v>
      </c>
      <c r="D386" s="58">
        <v>0</v>
      </c>
      <c r="E386" s="14">
        <v>0</v>
      </c>
    </row>
    <row r="387" spans="1:5" s="10" customFormat="1" x14ac:dyDescent="0.3">
      <c r="A387" s="3">
        <f t="shared" si="15"/>
        <v>2026</v>
      </c>
      <c r="B387" s="58">
        <v>21.99</v>
      </c>
      <c r="C387" s="58">
        <v>43.01</v>
      </c>
      <c r="D387" s="58">
        <v>1</v>
      </c>
      <c r="E387" s="14">
        <v>1432200</v>
      </c>
    </row>
    <row r="388" spans="1:5" s="10" customFormat="1" x14ac:dyDescent="0.3">
      <c r="A388" s="3">
        <f t="shared" si="15"/>
        <v>2027</v>
      </c>
      <c r="B388" s="58">
        <v>27.98</v>
      </c>
      <c r="C388" s="58">
        <v>56.02</v>
      </c>
      <c r="D388" s="58">
        <v>1.01</v>
      </c>
      <c r="E388" s="14">
        <v>1844717</v>
      </c>
    </row>
    <row r="389" spans="1:5" s="10" customFormat="1" x14ac:dyDescent="0.3">
      <c r="A389" s="3">
        <f t="shared" si="15"/>
        <v>2028</v>
      </c>
      <c r="B389" s="58">
        <v>35.99</v>
      </c>
      <c r="C389" s="58">
        <v>71.03</v>
      </c>
      <c r="D389" s="58">
        <v>3.02</v>
      </c>
      <c r="E389" s="14">
        <v>2387868</v>
      </c>
    </row>
    <row r="390" spans="1:5" s="10" customFormat="1" x14ac:dyDescent="0.3">
      <c r="A390" s="3">
        <f t="shared" si="15"/>
        <v>2029</v>
      </c>
      <c r="B390" s="58">
        <v>43</v>
      </c>
      <c r="C390" s="58">
        <v>85.02</v>
      </c>
      <c r="D390" s="58">
        <v>5.01</v>
      </c>
      <c r="E390" s="14">
        <v>2886750.9999999991</v>
      </c>
    </row>
    <row r="391" spans="1:5" s="10" customFormat="1" x14ac:dyDescent="0.3">
      <c r="A391" s="3">
        <f t="shared" si="15"/>
        <v>2030</v>
      </c>
      <c r="B391" s="58">
        <v>50.01</v>
      </c>
      <c r="C391" s="58">
        <v>100.01</v>
      </c>
      <c r="D391" s="58">
        <v>5.01</v>
      </c>
      <c r="E391" s="14">
        <v>3364151</v>
      </c>
    </row>
    <row r="392" spans="1:5" s="10" customFormat="1" x14ac:dyDescent="0.3">
      <c r="A392" s="3">
        <f t="shared" si="15"/>
        <v>2031</v>
      </c>
      <c r="B392" s="58">
        <v>50.01</v>
      </c>
      <c r="C392" s="58">
        <v>100.01</v>
      </c>
      <c r="D392" s="58">
        <v>5.01</v>
      </c>
      <c r="E392" s="14">
        <v>3364151</v>
      </c>
    </row>
    <row r="393" spans="1:5" s="10" customFormat="1" x14ac:dyDescent="0.3">
      <c r="A393" s="3">
        <f t="shared" si="15"/>
        <v>2032</v>
      </c>
      <c r="B393" s="58">
        <v>50.01</v>
      </c>
      <c r="C393" s="58">
        <v>100.01</v>
      </c>
      <c r="D393" s="58">
        <v>5.01</v>
      </c>
      <c r="E393" s="14">
        <v>3364151</v>
      </c>
    </row>
    <row r="394" spans="1:5" s="10" customFormat="1" x14ac:dyDescent="0.3">
      <c r="A394" s="3">
        <f t="shared" si="15"/>
        <v>2033</v>
      </c>
      <c r="B394" s="58">
        <v>50.01</v>
      </c>
      <c r="C394" s="58">
        <v>100.01</v>
      </c>
      <c r="D394" s="58">
        <v>5.01</v>
      </c>
      <c r="E394" s="14">
        <v>3364151</v>
      </c>
    </row>
    <row r="395" spans="1:5" s="10" customFormat="1" x14ac:dyDescent="0.3">
      <c r="A395" s="3">
        <f t="shared" si="15"/>
        <v>2034</v>
      </c>
      <c r="B395" s="58">
        <v>50.01</v>
      </c>
      <c r="C395" s="58">
        <v>100.01</v>
      </c>
      <c r="D395" s="58">
        <v>5.01</v>
      </c>
      <c r="E395" s="14">
        <v>3364151</v>
      </c>
    </row>
    <row r="396" spans="1:5" s="10" customFormat="1" x14ac:dyDescent="0.3">
      <c r="A396" s="3">
        <f t="shared" si="15"/>
        <v>2035</v>
      </c>
      <c r="B396" s="58">
        <v>50.01</v>
      </c>
      <c r="C396" s="58">
        <v>100.01</v>
      </c>
      <c r="D396" s="58">
        <v>5.01</v>
      </c>
      <c r="E396" s="14">
        <v>3364151</v>
      </c>
    </row>
    <row r="397" spans="1:5" s="10" customFormat="1" x14ac:dyDescent="0.3">
      <c r="A397" s="3">
        <f t="shared" si="15"/>
        <v>2036</v>
      </c>
      <c r="B397" s="58">
        <v>50.01</v>
      </c>
      <c r="C397" s="58">
        <v>100.01</v>
      </c>
      <c r="D397" s="58">
        <v>5.01</v>
      </c>
      <c r="E397" s="14">
        <v>3364151</v>
      </c>
    </row>
    <row r="398" spans="1:5" s="10" customFormat="1" x14ac:dyDescent="0.3">
      <c r="A398" s="3">
        <f t="shared" si="15"/>
        <v>2037</v>
      </c>
      <c r="B398" s="58">
        <v>50.01</v>
      </c>
      <c r="C398" s="58">
        <v>100.01</v>
      </c>
      <c r="D398" s="58">
        <v>5.01</v>
      </c>
      <c r="E398" s="14">
        <v>3364151</v>
      </c>
    </row>
    <row r="399" spans="1:5" s="10" customFormat="1" x14ac:dyDescent="0.3">
      <c r="A399" s="3">
        <f t="shared" si="15"/>
        <v>2038</v>
      </c>
      <c r="B399" s="58">
        <v>50.01</v>
      </c>
      <c r="C399" s="58">
        <v>100.01</v>
      </c>
      <c r="D399" s="58">
        <v>5.01</v>
      </c>
      <c r="E399" s="14">
        <v>3364151</v>
      </c>
    </row>
    <row r="400" spans="1:5" s="10" customFormat="1" x14ac:dyDescent="0.3">
      <c r="A400" s="3">
        <f t="shared" si="15"/>
        <v>2039</v>
      </c>
      <c r="B400" s="58">
        <v>50.01</v>
      </c>
      <c r="C400" s="58">
        <v>100.01</v>
      </c>
      <c r="D400" s="58">
        <v>5.01</v>
      </c>
      <c r="E400" s="14">
        <v>3364151</v>
      </c>
    </row>
    <row r="401" spans="1:12" s="10" customFormat="1" x14ac:dyDescent="0.3">
      <c r="A401" s="3">
        <f t="shared" si="15"/>
        <v>2040</v>
      </c>
      <c r="B401" s="58">
        <v>50.01</v>
      </c>
      <c r="C401" s="58">
        <v>100.01</v>
      </c>
      <c r="D401" s="58">
        <v>5.01</v>
      </c>
      <c r="E401" s="14">
        <v>3364151</v>
      </c>
    </row>
    <row r="402" spans="1:12" s="10" customFormat="1" x14ac:dyDescent="0.3">
      <c r="A402" s="3">
        <f t="shared" si="15"/>
        <v>2041</v>
      </c>
      <c r="B402" s="58">
        <v>50.01</v>
      </c>
      <c r="C402" s="58">
        <v>100.01</v>
      </c>
      <c r="D402" s="58">
        <v>5.01</v>
      </c>
      <c r="E402" s="14">
        <v>3364151</v>
      </c>
    </row>
    <row r="403" spans="1:12" s="10" customFormat="1" x14ac:dyDescent="0.3">
      <c r="A403" s="3">
        <f t="shared" si="15"/>
        <v>2042</v>
      </c>
      <c r="B403" s="58">
        <v>50.01</v>
      </c>
      <c r="C403" s="58">
        <v>100.01</v>
      </c>
      <c r="D403" s="58">
        <v>5.01</v>
      </c>
      <c r="E403" s="14">
        <v>3364151</v>
      </c>
    </row>
    <row r="404" spans="1:12" s="10" customFormat="1" x14ac:dyDescent="0.3">
      <c r="A404" s="3">
        <f t="shared" si="15"/>
        <v>2043</v>
      </c>
      <c r="B404" s="58">
        <v>50.01</v>
      </c>
      <c r="C404" s="58">
        <v>100.01</v>
      </c>
      <c r="D404" s="58">
        <v>5.01</v>
      </c>
      <c r="E404" s="14">
        <v>3364151</v>
      </c>
    </row>
    <row r="406" spans="1:12" x14ac:dyDescent="0.3">
      <c r="A406" s="3">
        <f>A381+1</f>
        <v>16</v>
      </c>
      <c r="B406" s="3" t="str">
        <f ca="1">OFFSET(Portfolios!$B$7,A406,0)</f>
        <v>Portfolio16</v>
      </c>
    </row>
    <row r="407" spans="1:12" s="11" customFormat="1" x14ac:dyDescent="0.3">
      <c r="A407" s="3"/>
      <c r="B407" s="42" t="s">
        <v>204</v>
      </c>
      <c r="C407" s="42" t="s">
        <v>205</v>
      </c>
      <c r="D407" s="42" t="s">
        <v>206</v>
      </c>
      <c r="E407" s="11" t="s">
        <v>207</v>
      </c>
      <c r="F407" s="11" t="s">
        <v>208</v>
      </c>
      <c r="G407" s="11" t="s">
        <v>209</v>
      </c>
      <c r="H407" s="11" t="s">
        <v>210</v>
      </c>
      <c r="I407" s="11" t="s">
        <v>211</v>
      </c>
      <c r="J407" s="11" t="s">
        <v>212</v>
      </c>
      <c r="K407" s="11" t="s">
        <v>213</v>
      </c>
      <c r="L407" s="11" t="s">
        <v>214</v>
      </c>
    </row>
    <row r="408" spans="1:12" s="11" customFormat="1" x14ac:dyDescent="0.3">
      <c r="A408" s="3" t="s">
        <v>160</v>
      </c>
      <c r="B408" s="42" t="s">
        <v>215</v>
      </c>
      <c r="C408" s="42" t="s">
        <v>215</v>
      </c>
      <c r="D408" s="42" t="s">
        <v>215</v>
      </c>
      <c r="E408" s="11" t="s">
        <v>216</v>
      </c>
      <c r="F408" s="11" t="s">
        <v>217</v>
      </c>
      <c r="G408" s="11" t="s">
        <v>217</v>
      </c>
      <c r="H408" s="11" t="s">
        <v>217</v>
      </c>
      <c r="I408" s="11" t="s">
        <v>217</v>
      </c>
      <c r="J408" s="11" t="s">
        <v>217</v>
      </c>
      <c r="K408" s="11" t="s">
        <v>217</v>
      </c>
    </row>
    <row r="409" spans="1:12" s="10" customFormat="1" x14ac:dyDescent="0.3">
      <c r="A409" s="3">
        <v>2023</v>
      </c>
      <c r="B409" s="58">
        <v>0</v>
      </c>
      <c r="C409" s="58">
        <v>0</v>
      </c>
      <c r="D409" s="58">
        <v>0</v>
      </c>
      <c r="E409" s="14">
        <v>0</v>
      </c>
    </row>
    <row r="410" spans="1:12" s="10" customFormat="1" x14ac:dyDescent="0.3">
      <c r="A410" s="3">
        <f>A409+1</f>
        <v>2024</v>
      </c>
      <c r="B410" s="58">
        <v>0</v>
      </c>
      <c r="C410" s="58">
        <v>0</v>
      </c>
      <c r="D410" s="58">
        <v>0</v>
      </c>
      <c r="E410" s="14">
        <v>0</v>
      </c>
    </row>
    <row r="411" spans="1:12" s="10" customFormat="1" x14ac:dyDescent="0.3">
      <c r="A411" s="3">
        <f t="shared" ref="A411:A429" si="16">A410+1</f>
        <v>2025</v>
      </c>
      <c r="B411" s="58">
        <v>0</v>
      </c>
      <c r="C411" s="58">
        <v>0</v>
      </c>
      <c r="D411" s="58">
        <v>0</v>
      </c>
      <c r="E411" s="14">
        <v>0</v>
      </c>
    </row>
    <row r="412" spans="1:12" s="10" customFormat="1" x14ac:dyDescent="0.3">
      <c r="A412" s="3">
        <f t="shared" si="16"/>
        <v>2026</v>
      </c>
      <c r="B412" s="58">
        <v>21.99</v>
      </c>
      <c r="C412" s="58">
        <v>42.99</v>
      </c>
      <c r="D412" s="58">
        <v>1</v>
      </c>
      <c r="E412" s="14">
        <v>1431766</v>
      </c>
    </row>
    <row r="413" spans="1:12" s="10" customFormat="1" x14ac:dyDescent="0.3">
      <c r="A413" s="3">
        <f t="shared" si="16"/>
        <v>2027</v>
      </c>
      <c r="B413" s="58">
        <v>27.98</v>
      </c>
      <c r="C413" s="58">
        <v>55.98</v>
      </c>
      <c r="D413" s="58">
        <v>1</v>
      </c>
      <c r="E413" s="14">
        <v>1843631.9999999998</v>
      </c>
    </row>
    <row r="414" spans="1:12" s="10" customFormat="1" x14ac:dyDescent="0.3">
      <c r="A414" s="3">
        <f t="shared" si="16"/>
        <v>2028</v>
      </c>
      <c r="B414" s="58">
        <v>35.97</v>
      </c>
      <c r="C414" s="58">
        <v>70.97</v>
      </c>
      <c r="D414" s="58">
        <v>2.98</v>
      </c>
      <c r="E414" s="14">
        <v>2385264</v>
      </c>
    </row>
    <row r="415" spans="1:12" s="10" customFormat="1" x14ac:dyDescent="0.3">
      <c r="A415" s="3">
        <f t="shared" si="16"/>
        <v>2029</v>
      </c>
      <c r="B415" s="58">
        <v>42.96</v>
      </c>
      <c r="C415" s="58">
        <v>84.96</v>
      </c>
      <c r="D415" s="58">
        <v>4.97</v>
      </c>
      <c r="E415" s="14">
        <v>2883712.9999999995</v>
      </c>
    </row>
    <row r="416" spans="1:12" s="10" customFormat="1" x14ac:dyDescent="0.3">
      <c r="A416" s="3">
        <f t="shared" si="16"/>
        <v>2030</v>
      </c>
      <c r="B416" s="58">
        <v>49.95</v>
      </c>
      <c r="C416" s="58">
        <v>99.95</v>
      </c>
      <c r="D416" s="58">
        <v>4.97</v>
      </c>
      <c r="E416" s="14">
        <v>3360679</v>
      </c>
    </row>
    <row r="417" spans="1:12" s="10" customFormat="1" x14ac:dyDescent="0.3">
      <c r="A417" s="3">
        <f t="shared" si="16"/>
        <v>2031</v>
      </c>
      <c r="B417" s="58">
        <v>49.95</v>
      </c>
      <c r="C417" s="58">
        <v>99.95</v>
      </c>
      <c r="D417" s="58">
        <v>4.97</v>
      </c>
      <c r="E417" s="14">
        <v>3360679</v>
      </c>
    </row>
    <row r="418" spans="1:12" s="10" customFormat="1" x14ac:dyDescent="0.3">
      <c r="A418" s="3">
        <f t="shared" si="16"/>
        <v>2032</v>
      </c>
      <c r="B418" s="58">
        <v>49.95</v>
      </c>
      <c r="C418" s="58">
        <v>99.95</v>
      </c>
      <c r="D418" s="58">
        <v>4.97</v>
      </c>
      <c r="E418" s="14">
        <v>3360679</v>
      </c>
    </row>
    <row r="419" spans="1:12" s="10" customFormat="1" x14ac:dyDescent="0.3">
      <c r="A419" s="3">
        <f t="shared" si="16"/>
        <v>2033</v>
      </c>
      <c r="B419" s="58">
        <v>49.95</v>
      </c>
      <c r="C419" s="58">
        <v>99.95</v>
      </c>
      <c r="D419" s="58">
        <v>4.97</v>
      </c>
      <c r="E419" s="14">
        <v>3360679</v>
      </c>
    </row>
    <row r="420" spans="1:12" s="10" customFormat="1" x14ac:dyDescent="0.3">
      <c r="A420" s="3">
        <f t="shared" si="16"/>
        <v>2034</v>
      </c>
      <c r="B420" s="58">
        <v>49.95</v>
      </c>
      <c r="C420" s="58">
        <v>99.95</v>
      </c>
      <c r="D420" s="58">
        <v>4.97</v>
      </c>
      <c r="E420" s="14">
        <v>3360679</v>
      </c>
    </row>
    <row r="421" spans="1:12" s="10" customFormat="1" x14ac:dyDescent="0.3">
      <c r="A421" s="3">
        <f t="shared" si="16"/>
        <v>2035</v>
      </c>
      <c r="B421" s="58">
        <v>49.95</v>
      </c>
      <c r="C421" s="58">
        <v>99.95</v>
      </c>
      <c r="D421" s="58">
        <v>4.97</v>
      </c>
      <c r="E421" s="14">
        <v>3360679</v>
      </c>
    </row>
    <row r="422" spans="1:12" s="10" customFormat="1" x14ac:dyDescent="0.3">
      <c r="A422" s="3">
        <f t="shared" si="16"/>
        <v>2036</v>
      </c>
      <c r="B422" s="58">
        <v>49.95</v>
      </c>
      <c r="C422" s="58">
        <v>99.96</v>
      </c>
      <c r="D422" s="58">
        <v>4.97</v>
      </c>
      <c r="E422" s="14">
        <v>3360895.9999999995</v>
      </c>
    </row>
    <row r="423" spans="1:12" s="10" customFormat="1" x14ac:dyDescent="0.3">
      <c r="A423" s="3">
        <f t="shared" si="16"/>
        <v>2037</v>
      </c>
      <c r="B423" s="58">
        <v>49.95</v>
      </c>
      <c r="C423" s="58">
        <v>99.97</v>
      </c>
      <c r="D423" s="58">
        <v>4.97</v>
      </c>
      <c r="E423" s="14">
        <v>3361113.0000000005</v>
      </c>
    </row>
    <row r="424" spans="1:12" s="10" customFormat="1" x14ac:dyDescent="0.3">
      <c r="A424" s="3">
        <f t="shared" si="16"/>
        <v>2038</v>
      </c>
      <c r="B424" s="58">
        <v>49.95</v>
      </c>
      <c r="C424" s="58">
        <v>99.98</v>
      </c>
      <c r="D424" s="58">
        <v>4.97</v>
      </c>
      <c r="E424" s="14">
        <v>3361330</v>
      </c>
    </row>
    <row r="425" spans="1:12" s="10" customFormat="1" x14ac:dyDescent="0.3">
      <c r="A425" s="3">
        <f t="shared" si="16"/>
        <v>2039</v>
      </c>
      <c r="B425" s="58">
        <v>49.95</v>
      </c>
      <c r="C425" s="58">
        <v>99.99</v>
      </c>
      <c r="D425" s="58">
        <v>4.97</v>
      </c>
      <c r="E425" s="14">
        <v>3361547</v>
      </c>
    </row>
    <row r="426" spans="1:12" s="10" customFormat="1" x14ac:dyDescent="0.3">
      <c r="A426" s="3">
        <f t="shared" si="16"/>
        <v>2040</v>
      </c>
      <c r="B426" s="58">
        <v>49.95</v>
      </c>
      <c r="C426" s="58">
        <v>100</v>
      </c>
      <c r="D426" s="58">
        <v>4.97</v>
      </c>
      <c r="E426" s="14">
        <v>3361763.9999999995</v>
      </c>
    </row>
    <row r="427" spans="1:12" s="10" customFormat="1" x14ac:dyDescent="0.3">
      <c r="A427" s="3">
        <f t="shared" si="16"/>
        <v>2041</v>
      </c>
      <c r="B427" s="58">
        <v>49.95</v>
      </c>
      <c r="C427" s="58">
        <v>100</v>
      </c>
      <c r="D427" s="58">
        <v>4.97</v>
      </c>
      <c r="E427" s="14">
        <v>3361763.9999999995</v>
      </c>
    </row>
    <row r="428" spans="1:12" s="10" customFormat="1" x14ac:dyDescent="0.3">
      <c r="A428" s="3">
        <f t="shared" si="16"/>
        <v>2042</v>
      </c>
      <c r="B428" s="58">
        <v>49.95</v>
      </c>
      <c r="C428" s="58">
        <v>100</v>
      </c>
      <c r="D428" s="58">
        <v>4.97</v>
      </c>
      <c r="E428" s="14">
        <v>3361763.9999999995</v>
      </c>
    </row>
    <row r="429" spans="1:12" s="10" customFormat="1" x14ac:dyDescent="0.3">
      <c r="A429" s="3">
        <f t="shared" si="16"/>
        <v>2043</v>
      </c>
      <c r="B429" s="58">
        <v>49.95</v>
      </c>
      <c r="C429" s="58">
        <v>100</v>
      </c>
      <c r="D429" s="58">
        <v>4.97</v>
      </c>
      <c r="E429" s="14">
        <v>3361763.9999999995</v>
      </c>
    </row>
    <row r="431" spans="1:12" x14ac:dyDescent="0.3">
      <c r="A431" s="3">
        <f>A406+1</f>
        <v>17</v>
      </c>
      <c r="B431" s="3" t="str">
        <f ca="1">OFFSET(Portfolios!$B$7,A431,0)</f>
        <v>Portfolio17</v>
      </c>
    </row>
    <row r="432" spans="1:12" s="11" customFormat="1" x14ac:dyDescent="0.3">
      <c r="A432" s="3"/>
      <c r="B432" s="42" t="s">
        <v>204</v>
      </c>
      <c r="C432" s="42" t="s">
        <v>205</v>
      </c>
      <c r="D432" s="42" t="s">
        <v>206</v>
      </c>
      <c r="E432" s="11" t="s">
        <v>207</v>
      </c>
      <c r="F432" s="11" t="s">
        <v>208</v>
      </c>
      <c r="G432" s="11" t="s">
        <v>209</v>
      </c>
      <c r="H432" s="11" t="s">
        <v>210</v>
      </c>
      <c r="I432" s="11" t="s">
        <v>211</v>
      </c>
      <c r="J432" s="11" t="s">
        <v>212</v>
      </c>
      <c r="K432" s="11" t="s">
        <v>213</v>
      </c>
      <c r="L432" s="11" t="s">
        <v>214</v>
      </c>
    </row>
    <row r="433" spans="1:11" s="11" customFormat="1" x14ac:dyDescent="0.3">
      <c r="A433" s="3" t="s">
        <v>160</v>
      </c>
      <c r="B433" s="42" t="s">
        <v>215</v>
      </c>
      <c r="C433" s="42" t="s">
        <v>215</v>
      </c>
      <c r="D433" s="42" t="s">
        <v>215</v>
      </c>
      <c r="E433" s="11" t="s">
        <v>216</v>
      </c>
      <c r="F433" s="11" t="s">
        <v>217</v>
      </c>
      <c r="G433" s="11" t="s">
        <v>217</v>
      </c>
      <c r="H433" s="11" t="s">
        <v>217</v>
      </c>
      <c r="I433" s="11" t="s">
        <v>217</v>
      </c>
      <c r="J433" s="11" t="s">
        <v>217</v>
      </c>
      <c r="K433" s="11" t="s">
        <v>217</v>
      </c>
    </row>
    <row r="434" spans="1:11" s="10" customFormat="1" x14ac:dyDescent="0.3">
      <c r="A434" s="3">
        <v>2023</v>
      </c>
      <c r="B434" s="58">
        <v>0</v>
      </c>
      <c r="C434" s="58">
        <v>0</v>
      </c>
      <c r="D434" s="58">
        <v>0</v>
      </c>
      <c r="E434" s="14">
        <v>0</v>
      </c>
    </row>
    <row r="435" spans="1:11" s="10" customFormat="1" x14ac:dyDescent="0.3">
      <c r="A435" s="3">
        <f>A434+1</f>
        <v>2024</v>
      </c>
      <c r="B435" s="58">
        <v>0</v>
      </c>
      <c r="C435" s="58">
        <v>0</v>
      </c>
      <c r="D435" s="58">
        <v>0</v>
      </c>
      <c r="E435" s="14">
        <v>0</v>
      </c>
    </row>
    <row r="436" spans="1:11" s="10" customFormat="1" x14ac:dyDescent="0.3">
      <c r="A436" s="3">
        <f t="shared" ref="A436:A454" si="17">A435+1</f>
        <v>2025</v>
      </c>
      <c r="B436" s="58">
        <v>0</v>
      </c>
      <c r="C436" s="58">
        <v>0</v>
      </c>
      <c r="D436" s="58">
        <v>0</v>
      </c>
      <c r="E436" s="14">
        <v>0</v>
      </c>
    </row>
    <row r="437" spans="1:11" s="10" customFormat="1" x14ac:dyDescent="0.3">
      <c r="A437" s="3">
        <f t="shared" si="17"/>
        <v>2026</v>
      </c>
      <c r="B437" s="58">
        <v>21.99</v>
      </c>
      <c r="C437" s="58">
        <v>42.99</v>
      </c>
      <c r="D437" s="58">
        <v>1</v>
      </c>
      <c r="E437" s="14">
        <v>1431766</v>
      </c>
    </row>
    <row r="438" spans="1:11" s="10" customFormat="1" x14ac:dyDescent="0.3">
      <c r="A438" s="3">
        <f t="shared" si="17"/>
        <v>2027</v>
      </c>
      <c r="B438" s="58">
        <v>27.98</v>
      </c>
      <c r="C438" s="58">
        <v>55.98</v>
      </c>
      <c r="D438" s="58">
        <v>1</v>
      </c>
      <c r="E438" s="14">
        <v>1843631.9999999998</v>
      </c>
    </row>
    <row r="439" spans="1:11" s="10" customFormat="1" x14ac:dyDescent="0.3">
      <c r="A439" s="3">
        <f t="shared" si="17"/>
        <v>2028</v>
      </c>
      <c r="B439" s="58">
        <v>35.97</v>
      </c>
      <c r="C439" s="58">
        <v>70.97</v>
      </c>
      <c r="D439" s="58">
        <v>2.98</v>
      </c>
      <c r="E439" s="14">
        <v>2385264</v>
      </c>
    </row>
    <row r="440" spans="1:11" s="10" customFormat="1" x14ac:dyDescent="0.3">
      <c r="A440" s="3">
        <f t="shared" si="17"/>
        <v>2029</v>
      </c>
      <c r="B440" s="58">
        <v>42.96</v>
      </c>
      <c r="C440" s="58">
        <v>84.96</v>
      </c>
      <c r="D440" s="58">
        <v>4.97</v>
      </c>
      <c r="E440" s="14">
        <v>2883712.9999999995</v>
      </c>
    </row>
    <row r="441" spans="1:11" s="10" customFormat="1" x14ac:dyDescent="0.3">
      <c r="A441" s="3">
        <f t="shared" si="17"/>
        <v>2030</v>
      </c>
      <c r="B441" s="58">
        <v>49.95</v>
      </c>
      <c r="C441" s="58">
        <v>99.95</v>
      </c>
      <c r="D441" s="58">
        <v>4.97</v>
      </c>
      <c r="E441" s="14">
        <v>3360679</v>
      </c>
    </row>
    <row r="442" spans="1:11" s="10" customFormat="1" x14ac:dyDescent="0.3">
      <c r="A442" s="3">
        <f t="shared" si="17"/>
        <v>2031</v>
      </c>
      <c r="B442" s="58">
        <v>49.95</v>
      </c>
      <c r="C442" s="58">
        <v>99.95</v>
      </c>
      <c r="D442" s="58">
        <v>4.97</v>
      </c>
      <c r="E442" s="14">
        <v>3360679</v>
      </c>
    </row>
    <row r="443" spans="1:11" s="10" customFormat="1" x14ac:dyDescent="0.3">
      <c r="A443" s="3">
        <f t="shared" si="17"/>
        <v>2032</v>
      </c>
      <c r="B443" s="58">
        <v>49.95</v>
      </c>
      <c r="C443" s="58">
        <v>99.95</v>
      </c>
      <c r="D443" s="58">
        <v>4.97</v>
      </c>
      <c r="E443" s="14">
        <v>3360679</v>
      </c>
    </row>
    <row r="444" spans="1:11" s="10" customFormat="1" x14ac:dyDescent="0.3">
      <c r="A444" s="3">
        <f t="shared" si="17"/>
        <v>2033</v>
      </c>
      <c r="B444" s="58">
        <v>49.95</v>
      </c>
      <c r="C444" s="58">
        <v>99.95</v>
      </c>
      <c r="D444" s="58">
        <v>4.97</v>
      </c>
      <c r="E444" s="14">
        <v>3360679</v>
      </c>
    </row>
    <row r="445" spans="1:11" s="10" customFormat="1" x14ac:dyDescent="0.3">
      <c r="A445" s="3">
        <f t="shared" si="17"/>
        <v>2034</v>
      </c>
      <c r="B445" s="58">
        <v>49.95</v>
      </c>
      <c r="C445" s="58">
        <v>99.95</v>
      </c>
      <c r="D445" s="58">
        <v>4.97</v>
      </c>
      <c r="E445" s="14">
        <v>3360679</v>
      </c>
    </row>
    <row r="446" spans="1:11" s="10" customFormat="1" x14ac:dyDescent="0.3">
      <c r="A446" s="3">
        <f t="shared" si="17"/>
        <v>2035</v>
      </c>
      <c r="B446" s="58">
        <v>49.95</v>
      </c>
      <c r="C446" s="58">
        <v>99.95</v>
      </c>
      <c r="D446" s="58">
        <v>4.97</v>
      </c>
      <c r="E446" s="14">
        <v>3360679</v>
      </c>
    </row>
    <row r="447" spans="1:11" s="10" customFormat="1" x14ac:dyDescent="0.3">
      <c r="A447" s="3">
        <f t="shared" si="17"/>
        <v>2036</v>
      </c>
      <c r="B447" s="58">
        <v>49.95</v>
      </c>
      <c r="C447" s="58">
        <v>99.96</v>
      </c>
      <c r="D447" s="58">
        <v>4.97</v>
      </c>
      <c r="E447" s="14">
        <v>3360895.9999999995</v>
      </c>
    </row>
    <row r="448" spans="1:11" s="10" customFormat="1" x14ac:dyDescent="0.3">
      <c r="A448" s="3">
        <f t="shared" si="17"/>
        <v>2037</v>
      </c>
      <c r="B448" s="58">
        <v>49.95</v>
      </c>
      <c r="C448" s="58">
        <v>99.97</v>
      </c>
      <c r="D448" s="58">
        <v>4.97</v>
      </c>
      <c r="E448" s="14">
        <v>3361113.0000000005</v>
      </c>
    </row>
    <row r="449" spans="1:12" s="10" customFormat="1" x14ac:dyDescent="0.3">
      <c r="A449" s="3">
        <f t="shared" si="17"/>
        <v>2038</v>
      </c>
      <c r="B449" s="58">
        <v>49.95</v>
      </c>
      <c r="C449" s="58">
        <v>99.98</v>
      </c>
      <c r="D449" s="58">
        <v>4.97</v>
      </c>
      <c r="E449" s="14">
        <v>3361330</v>
      </c>
    </row>
    <row r="450" spans="1:12" s="10" customFormat="1" x14ac:dyDescent="0.3">
      <c r="A450" s="3">
        <f t="shared" si="17"/>
        <v>2039</v>
      </c>
      <c r="B450" s="58">
        <v>49.95</v>
      </c>
      <c r="C450" s="58">
        <v>99.99</v>
      </c>
      <c r="D450" s="58">
        <v>4.97</v>
      </c>
      <c r="E450" s="14">
        <v>3361547</v>
      </c>
    </row>
    <row r="451" spans="1:12" s="10" customFormat="1" x14ac:dyDescent="0.3">
      <c r="A451" s="3">
        <f t="shared" si="17"/>
        <v>2040</v>
      </c>
      <c r="B451" s="58">
        <v>49.95</v>
      </c>
      <c r="C451" s="58">
        <v>99.99</v>
      </c>
      <c r="D451" s="58">
        <v>4.97</v>
      </c>
      <c r="E451" s="14">
        <v>3361547</v>
      </c>
    </row>
    <row r="452" spans="1:12" s="10" customFormat="1" x14ac:dyDescent="0.3">
      <c r="A452" s="3">
        <f t="shared" si="17"/>
        <v>2041</v>
      </c>
      <c r="B452" s="58">
        <v>49.95</v>
      </c>
      <c r="C452" s="58">
        <v>99.99</v>
      </c>
      <c r="D452" s="58">
        <v>4.97</v>
      </c>
      <c r="E452" s="14">
        <v>3361547</v>
      </c>
    </row>
    <row r="453" spans="1:12" s="10" customFormat="1" x14ac:dyDescent="0.3">
      <c r="A453" s="3">
        <f t="shared" si="17"/>
        <v>2042</v>
      </c>
      <c r="B453" s="58">
        <v>49.95</v>
      </c>
      <c r="C453" s="58">
        <v>99.99</v>
      </c>
      <c r="D453" s="58">
        <v>4.97</v>
      </c>
      <c r="E453" s="14">
        <v>3361547</v>
      </c>
    </row>
    <row r="454" spans="1:12" s="10" customFormat="1" x14ac:dyDescent="0.3">
      <c r="A454" s="3">
        <f t="shared" si="17"/>
        <v>2043</v>
      </c>
      <c r="B454" s="58">
        <v>49.95</v>
      </c>
      <c r="C454" s="58">
        <v>99.99</v>
      </c>
      <c r="D454" s="58">
        <v>4.97</v>
      </c>
      <c r="E454" s="14">
        <v>3361547</v>
      </c>
    </row>
    <row r="456" spans="1:12" x14ac:dyDescent="0.3">
      <c r="A456" s="3">
        <f>A431+1</f>
        <v>18</v>
      </c>
      <c r="B456" s="3" t="str">
        <f ca="1">OFFSET(Portfolios!$B$7,A456,0)</f>
        <v>Portfolio18</v>
      </c>
    </row>
    <row r="457" spans="1:12" s="11" customFormat="1" x14ac:dyDescent="0.3">
      <c r="A457" s="3"/>
      <c r="B457" s="42" t="s">
        <v>204</v>
      </c>
      <c r="C457" s="42" t="s">
        <v>205</v>
      </c>
      <c r="D457" s="42" t="s">
        <v>206</v>
      </c>
      <c r="E457" s="11" t="s">
        <v>207</v>
      </c>
      <c r="F457" s="11" t="s">
        <v>208</v>
      </c>
      <c r="G457" s="11" t="s">
        <v>209</v>
      </c>
      <c r="H457" s="11" t="s">
        <v>210</v>
      </c>
      <c r="I457" s="11" t="s">
        <v>211</v>
      </c>
      <c r="J457" s="11" t="s">
        <v>212</v>
      </c>
      <c r="K457" s="11" t="s">
        <v>213</v>
      </c>
      <c r="L457" s="11" t="s">
        <v>214</v>
      </c>
    </row>
    <row r="458" spans="1:12" s="11" customFormat="1" x14ac:dyDescent="0.3">
      <c r="A458" s="3" t="s">
        <v>160</v>
      </c>
      <c r="B458" s="42" t="s">
        <v>215</v>
      </c>
      <c r="C458" s="42" t="s">
        <v>215</v>
      </c>
      <c r="D458" s="42" t="s">
        <v>215</v>
      </c>
      <c r="E458" s="11" t="s">
        <v>216</v>
      </c>
      <c r="F458" s="11" t="s">
        <v>217</v>
      </c>
      <c r="G458" s="11" t="s">
        <v>217</v>
      </c>
      <c r="H458" s="11" t="s">
        <v>217</v>
      </c>
      <c r="I458" s="11" t="s">
        <v>217</v>
      </c>
      <c r="J458" s="11" t="s">
        <v>217</v>
      </c>
      <c r="K458" s="11" t="s">
        <v>217</v>
      </c>
    </row>
    <row r="459" spans="1:12" s="10" customFormat="1" x14ac:dyDescent="0.3">
      <c r="A459" s="3">
        <v>2023</v>
      </c>
      <c r="B459" s="58">
        <v>0</v>
      </c>
      <c r="C459" s="58">
        <v>0</v>
      </c>
      <c r="D459" s="58">
        <v>0</v>
      </c>
      <c r="E459" s="14">
        <v>0</v>
      </c>
    </row>
    <row r="460" spans="1:12" s="10" customFormat="1" x14ac:dyDescent="0.3">
      <c r="A460" s="3">
        <f>A459+1</f>
        <v>2024</v>
      </c>
      <c r="B460" s="58">
        <v>0</v>
      </c>
      <c r="C460" s="58">
        <v>0</v>
      </c>
      <c r="D460" s="58">
        <v>0</v>
      </c>
      <c r="E460" s="14">
        <v>0</v>
      </c>
    </row>
    <row r="461" spans="1:12" s="10" customFormat="1" x14ac:dyDescent="0.3">
      <c r="A461" s="3">
        <f t="shared" ref="A461:A479" si="18">A460+1</f>
        <v>2025</v>
      </c>
      <c r="B461" s="58">
        <v>0</v>
      </c>
      <c r="C461" s="58">
        <v>0</v>
      </c>
      <c r="D461" s="58">
        <v>0</v>
      </c>
      <c r="E461" s="14">
        <v>0</v>
      </c>
    </row>
    <row r="462" spans="1:12" s="10" customFormat="1" x14ac:dyDescent="0.3">
      <c r="A462" s="3">
        <f t="shared" si="18"/>
        <v>2026</v>
      </c>
      <c r="B462" s="58">
        <v>21.99</v>
      </c>
      <c r="C462" s="58">
        <v>43.02</v>
      </c>
      <c r="D462" s="58">
        <v>1</v>
      </c>
      <c r="E462" s="14">
        <v>1432417.0000000002</v>
      </c>
    </row>
    <row r="463" spans="1:12" s="10" customFormat="1" x14ac:dyDescent="0.3">
      <c r="A463" s="3">
        <f t="shared" si="18"/>
        <v>2027</v>
      </c>
      <c r="B463" s="58">
        <v>27.98</v>
      </c>
      <c r="C463" s="58">
        <v>56.01</v>
      </c>
      <c r="D463" s="58">
        <v>1</v>
      </c>
      <c r="E463" s="14">
        <v>1844283</v>
      </c>
    </row>
    <row r="464" spans="1:12" s="10" customFormat="1" x14ac:dyDescent="0.3">
      <c r="A464" s="3">
        <f t="shared" si="18"/>
        <v>2028</v>
      </c>
      <c r="B464" s="58">
        <v>35.97</v>
      </c>
      <c r="C464" s="58">
        <v>71</v>
      </c>
      <c r="D464" s="58">
        <v>2.99</v>
      </c>
      <c r="E464" s="14">
        <v>2386131.9999999995</v>
      </c>
    </row>
    <row r="465" spans="1:5" s="10" customFormat="1" x14ac:dyDescent="0.3">
      <c r="A465" s="3">
        <f t="shared" si="18"/>
        <v>2029</v>
      </c>
      <c r="B465" s="58">
        <v>42.98</v>
      </c>
      <c r="C465" s="58">
        <v>85</v>
      </c>
      <c r="D465" s="58">
        <v>5</v>
      </c>
      <c r="E465" s="14">
        <v>2885665.9999999995</v>
      </c>
    </row>
    <row r="466" spans="1:5" s="10" customFormat="1" x14ac:dyDescent="0.3">
      <c r="A466" s="3">
        <f t="shared" si="18"/>
        <v>2030</v>
      </c>
      <c r="B466" s="58">
        <v>49.99</v>
      </c>
      <c r="C466" s="58">
        <v>100.01</v>
      </c>
      <c r="D466" s="58">
        <v>5.01</v>
      </c>
      <c r="E466" s="14">
        <v>3363716.9999999995</v>
      </c>
    </row>
    <row r="467" spans="1:5" s="10" customFormat="1" x14ac:dyDescent="0.3">
      <c r="A467" s="3">
        <f t="shared" si="18"/>
        <v>2031</v>
      </c>
      <c r="B467" s="58">
        <v>50</v>
      </c>
      <c r="C467" s="58">
        <v>100.01</v>
      </c>
      <c r="D467" s="58">
        <v>5.01</v>
      </c>
      <c r="E467" s="14">
        <v>3363933.9999999991</v>
      </c>
    </row>
    <row r="468" spans="1:5" s="10" customFormat="1" x14ac:dyDescent="0.3">
      <c r="A468" s="3">
        <f t="shared" si="18"/>
        <v>2032</v>
      </c>
      <c r="B468" s="58">
        <v>50.01</v>
      </c>
      <c r="C468" s="58">
        <v>100.01</v>
      </c>
      <c r="D468" s="58">
        <v>5.01</v>
      </c>
      <c r="E468" s="14">
        <v>3364151</v>
      </c>
    </row>
    <row r="469" spans="1:5" s="10" customFormat="1" x14ac:dyDescent="0.3">
      <c r="A469" s="3">
        <f t="shared" si="18"/>
        <v>2033</v>
      </c>
      <c r="B469" s="58">
        <v>50.01</v>
      </c>
      <c r="C469" s="58">
        <v>100.01</v>
      </c>
      <c r="D469" s="58">
        <v>5.01</v>
      </c>
      <c r="E469" s="14">
        <v>3364151</v>
      </c>
    </row>
    <row r="470" spans="1:5" s="10" customFormat="1" x14ac:dyDescent="0.3">
      <c r="A470" s="3">
        <f t="shared" si="18"/>
        <v>2034</v>
      </c>
      <c r="B470" s="58">
        <v>50.01</v>
      </c>
      <c r="C470" s="58">
        <v>100.01</v>
      </c>
      <c r="D470" s="58">
        <v>5.01</v>
      </c>
      <c r="E470" s="14">
        <v>3364151</v>
      </c>
    </row>
    <row r="471" spans="1:5" s="10" customFormat="1" x14ac:dyDescent="0.3">
      <c r="A471" s="3">
        <f t="shared" si="18"/>
        <v>2035</v>
      </c>
      <c r="B471" s="58">
        <v>50.01</v>
      </c>
      <c r="C471" s="58">
        <v>100.01</v>
      </c>
      <c r="D471" s="58">
        <v>5.01</v>
      </c>
      <c r="E471" s="14">
        <v>3364151</v>
      </c>
    </row>
    <row r="472" spans="1:5" s="10" customFormat="1" x14ac:dyDescent="0.3">
      <c r="A472" s="3">
        <f t="shared" si="18"/>
        <v>2036</v>
      </c>
      <c r="B472" s="58">
        <v>50.01</v>
      </c>
      <c r="C472" s="58">
        <v>100.01</v>
      </c>
      <c r="D472" s="58">
        <v>5.01</v>
      </c>
      <c r="E472" s="14">
        <v>3364151</v>
      </c>
    </row>
    <row r="473" spans="1:5" s="10" customFormat="1" x14ac:dyDescent="0.3">
      <c r="A473" s="3">
        <f t="shared" si="18"/>
        <v>2037</v>
      </c>
      <c r="B473" s="58">
        <v>50.01</v>
      </c>
      <c r="C473" s="58">
        <v>100.01</v>
      </c>
      <c r="D473" s="58">
        <v>5.01</v>
      </c>
      <c r="E473" s="14">
        <v>3364151</v>
      </c>
    </row>
    <row r="474" spans="1:5" s="10" customFormat="1" x14ac:dyDescent="0.3">
      <c r="A474" s="3">
        <f t="shared" si="18"/>
        <v>2038</v>
      </c>
      <c r="B474" s="58">
        <v>50.01</v>
      </c>
      <c r="C474" s="58">
        <v>100.01</v>
      </c>
      <c r="D474" s="58">
        <v>5.01</v>
      </c>
      <c r="E474" s="14">
        <v>3364151</v>
      </c>
    </row>
    <row r="475" spans="1:5" s="10" customFormat="1" x14ac:dyDescent="0.3">
      <c r="A475" s="3">
        <f t="shared" si="18"/>
        <v>2039</v>
      </c>
      <c r="B475" s="58">
        <v>50.01</v>
      </c>
      <c r="C475" s="58">
        <v>100.01</v>
      </c>
      <c r="D475" s="58">
        <v>5.01</v>
      </c>
      <c r="E475" s="14">
        <v>3364151</v>
      </c>
    </row>
    <row r="476" spans="1:5" s="10" customFormat="1" x14ac:dyDescent="0.3">
      <c r="A476" s="3">
        <f t="shared" si="18"/>
        <v>2040</v>
      </c>
      <c r="B476" s="58">
        <v>50.01</v>
      </c>
      <c r="C476" s="58">
        <v>100.01</v>
      </c>
      <c r="D476" s="58">
        <v>5.01</v>
      </c>
      <c r="E476" s="14">
        <v>3364151</v>
      </c>
    </row>
    <row r="477" spans="1:5" s="10" customFormat="1" x14ac:dyDescent="0.3">
      <c r="A477" s="3">
        <f t="shared" si="18"/>
        <v>2041</v>
      </c>
      <c r="B477" s="58">
        <v>50.01</v>
      </c>
      <c r="C477" s="58">
        <v>100.01</v>
      </c>
      <c r="D477" s="58">
        <v>5.01</v>
      </c>
      <c r="E477" s="14">
        <v>3364151</v>
      </c>
    </row>
    <row r="478" spans="1:5" s="10" customFormat="1" x14ac:dyDescent="0.3">
      <c r="A478" s="3">
        <f t="shared" si="18"/>
        <v>2042</v>
      </c>
      <c r="B478" s="58">
        <v>50.01</v>
      </c>
      <c r="C478" s="58">
        <v>100.01</v>
      </c>
      <c r="D478" s="58">
        <v>5.01</v>
      </c>
      <c r="E478" s="14">
        <v>3364151</v>
      </c>
    </row>
    <row r="479" spans="1:5" s="10" customFormat="1" x14ac:dyDescent="0.3">
      <c r="A479" s="3">
        <f t="shared" si="18"/>
        <v>2043</v>
      </c>
      <c r="B479" s="58">
        <v>50.01</v>
      </c>
      <c r="C479" s="58">
        <v>100.01</v>
      </c>
      <c r="D479" s="58">
        <v>5.01</v>
      </c>
      <c r="E479" s="14">
        <v>3364151</v>
      </c>
    </row>
    <row r="481" spans="1:12" x14ac:dyDescent="0.3">
      <c r="A481" s="3">
        <f>A456+1</f>
        <v>19</v>
      </c>
      <c r="B481" s="3" t="str">
        <f ca="1">OFFSET(Portfolios!$B$7,A481,0)</f>
        <v>Portfolio19</v>
      </c>
    </row>
    <row r="482" spans="1:12" s="11" customFormat="1" x14ac:dyDescent="0.3">
      <c r="A482" s="3"/>
      <c r="B482" s="42" t="s">
        <v>204</v>
      </c>
      <c r="C482" s="42" t="s">
        <v>205</v>
      </c>
      <c r="D482" s="42" t="s">
        <v>206</v>
      </c>
      <c r="E482" s="11" t="s">
        <v>207</v>
      </c>
      <c r="F482" s="11" t="s">
        <v>208</v>
      </c>
      <c r="G482" s="11" t="s">
        <v>209</v>
      </c>
      <c r="H482" s="11" t="s">
        <v>210</v>
      </c>
      <c r="I482" s="11" t="s">
        <v>211</v>
      </c>
      <c r="J482" s="11" t="s">
        <v>212</v>
      </c>
      <c r="K482" s="11" t="s">
        <v>213</v>
      </c>
      <c r="L482" s="11" t="s">
        <v>214</v>
      </c>
    </row>
    <row r="483" spans="1:12" s="11" customFormat="1" x14ac:dyDescent="0.3">
      <c r="A483" s="3" t="s">
        <v>160</v>
      </c>
      <c r="B483" s="42" t="s">
        <v>215</v>
      </c>
      <c r="C483" s="42" t="s">
        <v>215</v>
      </c>
      <c r="D483" s="42" t="s">
        <v>215</v>
      </c>
      <c r="E483" s="11" t="s">
        <v>216</v>
      </c>
      <c r="F483" s="11" t="s">
        <v>217</v>
      </c>
      <c r="G483" s="11" t="s">
        <v>217</v>
      </c>
      <c r="H483" s="11" t="s">
        <v>217</v>
      </c>
      <c r="I483" s="11" t="s">
        <v>217</v>
      </c>
      <c r="J483" s="11" t="s">
        <v>217</v>
      </c>
      <c r="K483" s="11" t="s">
        <v>217</v>
      </c>
    </row>
    <row r="484" spans="1:12" s="10" customFormat="1" x14ac:dyDescent="0.3">
      <c r="A484" s="3">
        <v>2023</v>
      </c>
      <c r="B484" s="58">
        <v>0</v>
      </c>
      <c r="C484" s="58">
        <v>0</v>
      </c>
      <c r="D484" s="58">
        <v>0</v>
      </c>
      <c r="E484" s="14">
        <v>0</v>
      </c>
    </row>
    <row r="485" spans="1:12" s="10" customFormat="1" x14ac:dyDescent="0.3">
      <c r="A485" s="3">
        <f>A484+1</f>
        <v>2024</v>
      </c>
      <c r="B485" s="58">
        <v>0</v>
      </c>
      <c r="C485" s="58">
        <v>0</v>
      </c>
      <c r="D485" s="58">
        <v>0</v>
      </c>
      <c r="E485" s="14">
        <v>0</v>
      </c>
    </row>
    <row r="486" spans="1:12" s="10" customFormat="1" x14ac:dyDescent="0.3">
      <c r="A486" s="3">
        <f t="shared" ref="A486:A504" si="19">A485+1</f>
        <v>2025</v>
      </c>
      <c r="B486" s="58">
        <v>0</v>
      </c>
      <c r="C486" s="58">
        <v>0</v>
      </c>
      <c r="D486" s="58">
        <v>0</v>
      </c>
      <c r="E486" s="14">
        <v>0</v>
      </c>
    </row>
    <row r="487" spans="1:12" s="10" customFormat="1" x14ac:dyDescent="0.3">
      <c r="A487" s="3">
        <f t="shared" si="19"/>
        <v>2026</v>
      </c>
      <c r="B487" s="58">
        <v>21.99</v>
      </c>
      <c r="C487" s="58">
        <v>43.01</v>
      </c>
      <c r="D487" s="58">
        <v>1</v>
      </c>
      <c r="E487" s="14">
        <v>1432200</v>
      </c>
    </row>
    <row r="488" spans="1:12" s="10" customFormat="1" x14ac:dyDescent="0.3">
      <c r="A488" s="3">
        <f t="shared" si="19"/>
        <v>2027</v>
      </c>
      <c r="B488" s="58">
        <v>27.98</v>
      </c>
      <c r="C488" s="58">
        <v>56.02</v>
      </c>
      <c r="D488" s="58">
        <v>1</v>
      </c>
      <c r="E488" s="14">
        <v>1844500</v>
      </c>
    </row>
    <row r="489" spans="1:12" s="10" customFormat="1" x14ac:dyDescent="0.3">
      <c r="A489" s="3">
        <f t="shared" si="19"/>
        <v>2028</v>
      </c>
      <c r="B489" s="58">
        <v>35.97</v>
      </c>
      <c r="C489" s="58">
        <v>71.03</v>
      </c>
      <c r="D489" s="58">
        <v>3.01</v>
      </c>
      <c r="E489" s="14">
        <v>2387217</v>
      </c>
    </row>
    <row r="490" spans="1:12" s="10" customFormat="1" x14ac:dyDescent="0.3">
      <c r="A490" s="3">
        <f t="shared" si="19"/>
        <v>2029</v>
      </c>
      <c r="B490" s="58">
        <v>42.98</v>
      </c>
      <c r="C490" s="58">
        <v>85.02</v>
      </c>
      <c r="D490" s="58">
        <v>5</v>
      </c>
      <c r="E490" s="14">
        <v>2886100</v>
      </c>
    </row>
    <row r="491" spans="1:12" s="10" customFormat="1" x14ac:dyDescent="0.3">
      <c r="A491" s="3">
        <f t="shared" si="19"/>
        <v>2030</v>
      </c>
      <c r="B491" s="58">
        <v>49.99</v>
      </c>
      <c r="C491" s="58">
        <v>100.01</v>
      </c>
      <c r="D491" s="58">
        <v>5.01</v>
      </c>
      <c r="E491" s="14">
        <v>3363716.9999999995</v>
      </c>
    </row>
    <row r="492" spans="1:12" s="10" customFormat="1" x14ac:dyDescent="0.3">
      <c r="A492" s="3">
        <f t="shared" si="19"/>
        <v>2031</v>
      </c>
      <c r="B492" s="58">
        <v>50</v>
      </c>
      <c r="C492" s="58">
        <v>100.01</v>
      </c>
      <c r="D492" s="58">
        <v>5.01</v>
      </c>
      <c r="E492" s="14">
        <v>3363933.9999999991</v>
      </c>
    </row>
    <row r="493" spans="1:12" s="10" customFormat="1" x14ac:dyDescent="0.3">
      <c r="A493" s="3">
        <f t="shared" si="19"/>
        <v>2032</v>
      </c>
      <c r="B493" s="58">
        <v>50.01</v>
      </c>
      <c r="C493" s="58">
        <v>100.01</v>
      </c>
      <c r="D493" s="58">
        <v>5.01</v>
      </c>
      <c r="E493" s="14">
        <v>3364151</v>
      </c>
    </row>
    <row r="494" spans="1:12" s="10" customFormat="1" x14ac:dyDescent="0.3">
      <c r="A494" s="3">
        <f t="shared" si="19"/>
        <v>2033</v>
      </c>
      <c r="B494" s="58">
        <v>50.01</v>
      </c>
      <c r="C494" s="58">
        <v>100.01</v>
      </c>
      <c r="D494" s="58">
        <v>5.01</v>
      </c>
      <c r="E494" s="14">
        <v>3364151</v>
      </c>
    </row>
    <row r="495" spans="1:12" s="10" customFormat="1" x14ac:dyDescent="0.3">
      <c r="A495" s="3">
        <f t="shared" si="19"/>
        <v>2034</v>
      </c>
      <c r="B495" s="58">
        <v>50.01</v>
      </c>
      <c r="C495" s="58">
        <v>100.01</v>
      </c>
      <c r="D495" s="58">
        <v>5.01</v>
      </c>
      <c r="E495" s="14">
        <v>3364151</v>
      </c>
    </row>
    <row r="496" spans="1:12" s="10" customFormat="1" x14ac:dyDescent="0.3">
      <c r="A496" s="3">
        <f t="shared" si="19"/>
        <v>2035</v>
      </c>
      <c r="B496" s="58">
        <v>50.01</v>
      </c>
      <c r="C496" s="58">
        <v>100.01</v>
      </c>
      <c r="D496" s="58">
        <v>5.01</v>
      </c>
      <c r="E496" s="14">
        <v>3364151</v>
      </c>
    </row>
    <row r="497" spans="1:12" s="10" customFormat="1" x14ac:dyDescent="0.3">
      <c r="A497" s="3">
        <f t="shared" si="19"/>
        <v>2036</v>
      </c>
      <c r="B497" s="58">
        <v>50.01</v>
      </c>
      <c r="C497" s="58">
        <v>100.01</v>
      </c>
      <c r="D497" s="58">
        <v>5.01</v>
      </c>
      <c r="E497" s="14">
        <v>3364151</v>
      </c>
    </row>
    <row r="498" spans="1:12" s="10" customFormat="1" x14ac:dyDescent="0.3">
      <c r="A498" s="3">
        <f t="shared" si="19"/>
        <v>2037</v>
      </c>
      <c r="B498" s="58">
        <v>50.01</v>
      </c>
      <c r="C498" s="58">
        <v>100.01</v>
      </c>
      <c r="D498" s="58">
        <v>5.01</v>
      </c>
      <c r="E498" s="14">
        <v>3364151</v>
      </c>
    </row>
    <row r="499" spans="1:12" s="10" customFormat="1" x14ac:dyDescent="0.3">
      <c r="A499" s="3">
        <f t="shared" si="19"/>
        <v>2038</v>
      </c>
      <c r="B499" s="58">
        <v>50.01</v>
      </c>
      <c r="C499" s="58">
        <v>100.01</v>
      </c>
      <c r="D499" s="58">
        <v>5.01</v>
      </c>
      <c r="E499" s="14">
        <v>3364151</v>
      </c>
    </row>
    <row r="500" spans="1:12" s="10" customFormat="1" x14ac:dyDescent="0.3">
      <c r="A500" s="3">
        <f t="shared" si="19"/>
        <v>2039</v>
      </c>
      <c r="B500" s="58">
        <v>50.01</v>
      </c>
      <c r="C500" s="58">
        <v>100.01</v>
      </c>
      <c r="D500" s="58">
        <v>5.01</v>
      </c>
      <c r="E500" s="14">
        <v>3364151</v>
      </c>
    </row>
    <row r="501" spans="1:12" s="10" customFormat="1" x14ac:dyDescent="0.3">
      <c r="A501" s="3">
        <f t="shared" si="19"/>
        <v>2040</v>
      </c>
      <c r="B501" s="58">
        <v>50.01</v>
      </c>
      <c r="C501" s="58">
        <v>100.01</v>
      </c>
      <c r="D501" s="58">
        <v>5.01</v>
      </c>
      <c r="E501" s="14">
        <v>3364151</v>
      </c>
    </row>
    <row r="502" spans="1:12" s="10" customFormat="1" x14ac:dyDescent="0.3">
      <c r="A502" s="3">
        <f t="shared" si="19"/>
        <v>2041</v>
      </c>
      <c r="B502" s="58">
        <v>50.01</v>
      </c>
      <c r="C502" s="58">
        <v>100.01</v>
      </c>
      <c r="D502" s="58">
        <v>5.01</v>
      </c>
      <c r="E502" s="14">
        <v>3364151</v>
      </c>
    </row>
    <row r="503" spans="1:12" s="10" customFormat="1" x14ac:dyDescent="0.3">
      <c r="A503" s="3">
        <f t="shared" si="19"/>
        <v>2042</v>
      </c>
      <c r="B503" s="58">
        <v>50.01</v>
      </c>
      <c r="C503" s="58">
        <v>100.01</v>
      </c>
      <c r="D503" s="58">
        <v>5.01</v>
      </c>
      <c r="E503" s="14">
        <v>3364151</v>
      </c>
    </row>
    <row r="504" spans="1:12" s="10" customFormat="1" x14ac:dyDescent="0.3">
      <c r="A504" s="3">
        <f t="shared" si="19"/>
        <v>2043</v>
      </c>
      <c r="B504" s="58">
        <v>50.01</v>
      </c>
      <c r="C504" s="58">
        <v>100.01</v>
      </c>
      <c r="D504" s="58">
        <v>5.01</v>
      </c>
      <c r="E504" s="14">
        <v>3364151</v>
      </c>
    </row>
    <row r="506" spans="1:12" x14ac:dyDescent="0.3">
      <c r="A506" s="3">
        <f>A481+1</f>
        <v>20</v>
      </c>
      <c r="B506" s="3" t="str">
        <f ca="1">OFFSET(Portfolios!$B$7,A506,0)</f>
        <v>Portfolio20</v>
      </c>
    </row>
    <row r="507" spans="1:12" s="11" customFormat="1" x14ac:dyDescent="0.3">
      <c r="A507" s="3"/>
      <c r="B507" s="42" t="s">
        <v>204</v>
      </c>
      <c r="C507" s="42" t="s">
        <v>205</v>
      </c>
      <c r="D507" s="42" t="s">
        <v>206</v>
      </c>
      <c r="E507" s="11" t="s">
        <v>207</v>
      </c>
      <c r="F507" s="11" t="s">
        <v>208</v>
      </c>
      <c r="G507" s="11" t="s">
        <v>209</v>
      </c>
      <c r="H507" s="11" t="s">
        <v>210</v>
      </c>
      <c r="I507" s="11" t="s">
        <v>211</v>
      </c>
      <c r="J507" s="11" t="s">
        <v>212</v>
      </c>
      <c r="K507" s="11" t="s">
        <v>213</v>
      </c>
      <c r="L507" s="11" t="s">
        <v>214</v>
      </c>
    </row>
    <row r="508" spans="1:12" s="11" customFormat="1" x14ac:dyDescent="0.3">
      <c r="A508" s="3" t="s">
        <v>160</v>
      </c>
      <c r="B508" s="42" t="s">
        <v>215</v>
      </c>
      <c r="C508" s="42" t="s">
        <v>215</v>
      </c>
      <c r="D508" s="42" t="s">
        <v>215</v>
      </c>
      <c r="E508" s="11" t="s">
        <v>216</v>
      </c>
      <c r="F508" s="11" t="s">
        <v>217</v>
      </c>
      <c r="G508" s="11" t="s">
        <v>217</v>
      </c>
      <c r="H508" s="11" t="s">
        <v>217</v>
      </c>
      <c r="I508" s="11" t="s">
        <v>217</v>
      </c>
      <c r="J508" s="11" t="s">
        <v>217</v>
      </c>
      <c r="K508" s="11" t="s">
        <v>217</v>
      </c>
    </row>
    <row r="509" spans="1:12" s="10" customFormat="1" x14ac:dyDescent="0.3">
      <c r="A509" s="3">
        <v>2023</v>
      </c>
      <c r="B509" s="58">
        <v>0</v>
      </c>
      <c r="C509" s="58">
        <v>0</v>
      </c>
      <c r="D509" s="58">
        <v>0</v>
      </c>
      <c r="E509" s="14">
        <v>0</v>
      </c>
    </row>
    <row r="510" spans="1:12" s="10" customFormat="1" x14ac:dyDescent="0.3">
      <c r="A510" s="3">
        <f>A509+1</f>
        <v>2024</v>
      </c>
      <c r="B510" s="58">
        <v>0</v>
      </c>
      <c r="C510" s="58">
        <v>0</v>
      </c>
      <c r="D510" s="58">
        <v>0</v>
      </c>
      <c r="E510" s="14">
        <v>0</v>
      </c>
    </row>
    <row r="511" spans="1:12" s="10" customFormat="1" x14ac:dyDescent="0.3">
      <c r="A511" s="3">
        <f t="shared" ref="A511:A529" si="20">A510+1</f>
        <v>2025</v>
      </c>
      <c r="B511" s="58">
        <v>0</v>
      </c>
      <c r="C511" s="58">
        <v>0</v>
      </c>
      <c r="D511" s="58">
        <v>0</v>
      </c>
      <c r="E511" s="14">
        <v>0</v>
      </c>
    </row>
    <row r="512" spans="1:12" s="10" customFormat="1" x14ac:dyDescent="0.3">
      <c r="A512" s="3">
        <f t="shared" si="20"/>
        <v>2026</v>
      </c>
      <c r="B512" s="58">
        <v>21.99</v>
      </c>
      <c r="C512" s="58">
        <v>42.99</v>
      </c>
      <c r="D512" s="58">
        <v>1</v>
      </c>
      <c r="E512" s="14">
        <v>1431766</v>
      </c>
    </row>
    <row r="513" spans="1:5" s="10" customFormat="1" x14ac:dyDescent="0.3">
      <c r="A513" s="3">
        <f t="shared" si="20"/>
        <v>2027</v>
      </c>
      <c r="B513" s="58">
        <v>27.98</v>
      </c>
      <c r="C513" s="58">
        <v>55.98</v>
      </c>
      <c r="D513" s="58">
        <v>1</v>
      </c>
      <c r="E513" s="14">
        <v>1843631.9999999998</v>
      </c>
    </row>
    <row r="514" spans="1:5" s="10" customFormat="1" x14ac:dyDescent="0.3">
      <c r="A514" s="3">
        <f t="shared" si="20"/>
        <v>2028</v>
      </c>
      <c r="B514" s="58">
        <v>35.97</v>
      </c>
      <c r="C514" s="58">
        <v>70.989999999999995</v>
      </c>
      <c r="D514" s="58">
        <v>2.99</v>
      </c>
      <c r="E514" s="14">
        <v>2385914.9999999995</v>
      </c>
    </row>
    <row r="515" spans="1:5" s="10" customFormat="1" x14ac:dyDescent="0.3">
      <c r="A515" s="3">
        <f t="shared" si="20"/>
        <v>2029</v>
      </c>
      <c r="B515" s="58">
        <v>42.98</v>
      </c>
      <c r="C515" s="58">
        <v>85</v>
      </c>
      <c r="D515" s="58">
        <v>5</v>
      </c>
      <c r="E515" s="14">
        <v>2885665.9999999995</v>
      </c>
    </row>
    <row r="516" spans="1:5" s="10" customFormat="1" x14ac:dyDescent="0.3">
      <c r="A516" s="3">
        <f t="shared" si="20"/>
        <v>2030</v>
      </c>
      <c r="B516" s="58">
        <v>49.99</v>
      </c>
      <c r="C516" s="58">
        <v>100.01</v>
      </c>
      <c r="D516" s="58">
        <v>5.01</v>
      </c>
      <c r="E516" s="14">
        <v>3363716.9999999995</v>
      </c>
    </row>
    <row r="517" spans="1:5" s="10" customFormat="1" x14ac:dyDescent="0.3">
      <c r="A517" s="3">
        <f t="shared" si="20"/>
        <v>2031</v>
      </c>
      <c r="B517" s="58">
        <v>50</v>
      </c>
      <c r="C517" s="58">
        <v>100.01</v>
      </c>
      <c r="D517" s="58">
        <v>5.01</v>
      </c>
      <c r="E517" s="14">
        <v>3363933.9999999991</v>
      </c>
    </row>
    <row r="518" spans="1:5" s="10" customFormat="1" x14ac:dyDescent="0.3">
      <c r="A518" s="3">
        <f t="shared" si="20"/>
        <v>2032</v>
      </c>
      <c r="B518" s="58">
        <v>50.01</v>
      </c>
      <c r="C518" s="58">
        <v>100.01</v>
      </c>
      <c r="D518" s="58">
        <v>5.01</v>
      </c>
      <c r="E518" s="14">
        <v>3364151</v>
      </c>
    </row>
    <row r="519" spans="1:5" s="10" customFormat="1" x14ac:dyDescent="0.3">
      <c r="A519" s="3">
        <f t="shared" si="20"/>
        <v>2033</v>
      </c>
      <c r="B519" s="58">
        <v>50.01</v>
      </c>
      <c r="C519" s="58">
        <v>100.01</v>
      </c>
      <c r="D519" s="58">
        <v>5.01</v>
      </c>
      <c r="E519" s="14">
        <v>3364151</v>
      </c>
    </row>
    <row r="520" spans="1:5" s="10" customFormat="1" x14ac:dyDescent="0.3">
      <c r="A520" s="3">
        <f t="shared" si="20"/>
        <v>2034</v>
      </c>
      <c r="B520" s="58">
        <v>50.01</v>
      </c>
      <c r="C520" s="58">
        <v>100.01</v>
      </c>
      <c r="D520" s="58">
        <v>5.01</v>
      </c>
      <c r="E520" s="14">
        <v>3364151</v>
      </c>
    </row>
    <row r="521" spans="1:5" s="10" customFormat="1" x14ac:dyDescent="0.3">
      <c r="A521" s="3">
        <f t="shared" si="20"/>
        <v>2035</v>
      </c>
      <c r="B521" s="58">
        <v>50.01</v>
      </c>
      <c r="C521" s="58">
        <v>100.01</v>
      </c>
      <c r="D521" s="58">
        <v>5.01</v>
      </c>
      <c r="E521" s="14">
        <v>3364151</v>
      </c>
    </row>
    <row r="522" spans="1:5" s="10" customFormat="1" x14ac:dyDescent="0.3">
      <c r="A522" s="3">
        <f t="shared" si="20"/>
        <v>2036</v>
      </c>
      <c r="B522" s="58">
        <v>50.01</v>
      </c>
      <c r="C522" s="58">
        <v>100.01</v>
      </c>
      <c r="D522" s="58">
        <v>5.01</v>
      </c>
      <c r="E522" s="14">
        <v>3364151</v>
      </c>
    </row>
    <row r="523" spans="1:5" s="10" customFormat="1" x14ac:dyDescent="0.3">
      <c r="A523" s="3">
        <f t="shared" si="20"/>
        <v>2037</v>
      </c>
      <c r="B523" s="58">
        <v>50.01</v>
      </c>
      <c r="C523" s="58">
        <v>100.01</v>
      </c>
      <c r="D523" s="58">
        <v>5.01</v>
      </c>
      <c r="E523" s="14">
        <v>3364151</v>
      </c>
    </row>
    <row r="524" spans="1:5" s="10" customFormat="1" x14ac:dyDescent="0.3">
      <c r="A524" s="3">
        <f t="shared" si="20"/>
        <v>2038</v>
      </c>
      <c r="B524" s="58">
        <v>50.01</v>
      </c>
      <c r="C524" s="58">
        <v>100.01</v>
      </c>
      <c r="D524" s="58">
        <v>5.01</v>
      </c>
      <c r="E524" s="14">
        <v>3364151</v>
      </c>
    </row>
    <row r="525" spans="1:5" s="10" customFormat="1" x14ac:dyDescent="0.3">
      <c r="A525" s="3">
        <f t="shared" si="20"/>
        <v>2039</v>
      </c>
      <c r="B525" s="58">
        <v>50.01</v>
      </c>
      <c r="C525" s="58">
        <v>100.01</v>
      </c>
      <c r="D525" s="58">
        <v>5.01</v>
      </c>
      <c r="E525" s="14">
        <v>3364151</v>
      </c>
    </row>
    <row r="526" spans="1:5" s="10" customFormat="1" x14ac:dyDescent="0.3">
      <c r="A526" s="3">
        <f t="shared" si="20"/>
        <v>2040</v>
      </c>
      <c r="B526" s="58">
        <v>50.01</v>
      </c>
      <c r="C526" s="58">
        <v>100.01</v>
      </c>
      <c r="D526" s="58">
        <v>5.01</v>
      </c>
      <c r="E526" s="14">
        <v>3364151</v>
      </c>
    </row>
    <row r="527" spans="1:5" s="10" customFormat="1" x14ac:dyDescent="0.3">
      <c r="A527" s="3">
        <f t="shared" si="20"/>
        <v>2041</v>
      </c>
      <c r="B527" s="58">
        <v>50.01</v>
      </c>
      <c r="C527" s="58">
        <v>100.01</v>
      </c>
      <c r="D527" s="58">
        <v>5.01</v>
      </c>
      <c r="E527" s="14">
        <v>3364151</v>
      </c>
    </row>
    <row r="528" spans="1:5" s="10" customFormat="1" x14ac:dyDescent="0.3">
      <c r="A528" s="3">
        <f t="shared" si="20"/>
        <v>2042</v>
      </c>
      <c r="B528" s="58">
        <v>50.01</v>
      </c>
      <c r="C528" s="58">
        <v>100.01</v>
      </c>
      <c r="D528" s="58">
        <v>5.01</v>
      </c>
      <c r="E528" s="14">
        <v>3364151</v>
      </c>
    </row>
    <row r="529" spans="1:12" s="10" customFormat="1" x14ac:dyDescent="0.3">
      <c r="A529" s="3">
        <f t="shared" si="20"/>
        <v>2043</v>
      </c>
      <c r="B529" s="58">
        <v>50.01</v>
      </c>
      <c r="C529" s="58">
        <v>100.01</v>
      </c>
      <c r="D529" s="58">
        <v>5.01</v>
      </c>
      <c r="E529" s="14">
        <v>3364151</v>
      </c>
    </row>
    <row r="531" spans="1:12" x14ac:dyDescent="0.3">
      <c r="A531" s="3">
        <f>A506+1</f>
        <v>21</v>
      </c>
      <c r="B531" s="3" t="str">
        <f ca="1">OFFSET(Portfolios!$B$7,A531,0)</f>
        <v>Portfolio21</v>
      </c>
    </row>
    <row r="532" spans="1:12" s="11" customFormat="1" x14ac:dyDescent="0.3">
      <c r="A532" s="3"/>
      <c r="B532" s="42" t="s">
        <v>204</v>
      </c>
      <c r="C532" s="42" t="s">
        <v>205</v>
      </c>
      <c r="D532" s="42" t="s">
        <v>206</v>
      </c>
      <c r="E532" s="11" t="s">
        <v>207</v>
      </c>
      <c r="F532" s="11" t="s">
        <v>208</v>
      </c>
      <c r="G532" s="11" t="s">
        <v>209</v>
      </c>
      <c r="H532" s="11" t="s">
        <v>210</v>
      </c>
      <c r="I532" s="11" t="s">
        <v>211</v>
      </c>
      <c r="J532" s="11" t="s">
        <v>212</v>
      </c>
      <c r="K532" s="11" t="s">
        <v>213</v>
      </c>
      <c r="L532" s="11" t="s">
        <v>214</v>
      </c>
    </row>
    <row r="533" spans="1:12" s="11" customFormat="1" x14ac:dyDescent="0.3">
      <c r="A533" s="3" t="s">
        <v>160</v>
      </c>
      <c r="B533" s="42" t="s">
        <v>215</v>
      </c>
      <c r="C533" s="42" t="s">
        <v>215</v>
      </c>
      <c r="D533" s="42" t="s">
        <v>215</v>
      </c>
      <c r="E533" s="11" t="s">
        <v>216</v>
      </c>
      <c r="F533" s="11" t="s">
        <v>217</v>
      </c>
      <c r="G533" s="11" t="s">
        <v>217</v>
      </c>
      <c r="H533" s="11" t="s">
        <v>217</v>
      </c>
      <c r="I533" s="11" t="s">
        <v>217</v>
      </c>
      <c r="J533" s="11" t="s">
        <v>217</v>
      </c>
      <c r="K533" s="11" t="s">
        <v>217</v>
      </c>
    </row>
    <row r="534" spans="1:12" s="10" customFormat="1" x14ac:dyDescent="0.3">
      <c r="A534" s="3">
        <v>2023</v>
      </c>
      <c r="B534" s="58">
        <v>0</v>
      </c>
      <c r="C534" s="58">
        <v>0</v>
      </c>
      <c r="D534" s="58">
        <v>0</v>
      </c>
      <c r="E534" s="14">
        <v>0</v>
      </c>
    </row>
    <row r="535" spans="1:12" s="10" customFormat="1" x14ac:dyDescent="0.3">
      <c r="A535" s="3">
        <f>A534+1</f>
        <v>2024</v>
      </c>
      <c r="B535" s="58">
        <v>0</v>
      </c>
      <c r="C535" s="58">
        <v>0</v>
      </c>
      <c r="D535" s="58">
        <v>0</v>
      </c>
      <c r="E535" s="14">
        <v>0</v>
      </c>
    </row>
    <row r="536" spans="1:12" s="10" customFormat="1" x14ac:dyDescent="0.3">
      <c r="A536" s="3">
        <f t="shared" ref="A536:A554" si="21">A535+1</f>
        <v>2025</v>
      </c>
      <c r="B536" s="58">
        <v>0</v>
      </c>
      <c r="C536" s="58">
        <v>0</v>
      </c>
      <c r="D536" s="58">
        <v>0</v>
      </c>
      <c r="E536" s="14">
        <v>0</v>
      </c>
    </row>
    <row r="537" spans="1:12" s="10" customFormat="1" x14ac:dyDescent="0.3">
      <c r="A537" s="3">
        <f t="shared" si="21"/>
        <v>2026</v>
      </c>
      <c r="B537" s="58">
        <v>21.99</v>
      </c>
      <c r="C537" s="58">
        <v>42.99</v>
      </c>
      <c r="D537" s="58">
        <v>1</v>
      </c>
      <c r="E537" s="14">
        <v>1431766</v>
      </c>
    </row>
    <row r="538" spans="1:12" s="10" customFormat="1" x14ac:dyDescent="0.3">
      <c r="A538" s="3">
        <f t="shared" si="21"/>
        <v>2027</v>
      </c>
      <c r="B538" s="58">
        <v>27.98</v>
      </c>
      <c r="C538" s="58">
        <v>55.98</v>
      </c>
      <c r="D538" s="58">
        <v>1</v>
      </c>
      <c r="E538" s="14">
        <v>1843631.9999999998</v>
      </c>
    </row>
    <row r="539" spans="1:12" s="10" customFormat="1" x14ac:dyDescent="0.3">
      <c r="A539" s="3">
        <f t="shared" si="21"/>
        <v>2028</v>
      </c>
      <c r="B539" s="58">
        <v>35.97</v>
      </c>
      <c r="C539" s="58">
        <v>70.98</v>
      </c>
      <c r="D539" s="58">
        <v>2.98</v>
      </c>
      <c r="E539" s="14">
        <v>2385481</v>
      </c>
    </row>
    <row r="540" spans="1:12" s="10" customFormat="1" x14ac:dyDescent="0.3">
      <c r="A540" s="3">
        <f t="shared" si="21"/>
        <v>2029</v>
      </c>
      <c r="B540" s="58">
        <v>42.98</v>
      </c>
      <c r="C540" s="58">
        <v>84.99</v>
      </c>
      <c r="D540" s="58">
        <v>4.99</v>
      </c>
      <c r="E540" s="14">
        <v>2885232</v>
      </c>
    </row>
    <row r="541" spans="1:12" s="10" customFormat="1" x14ac:dyDescent="0.3">
      <c r="A541" s="3">
        <f t="shared" si="21"/>
        <v>2030</v>
      </c>
      <c r="B541" s="58">
        <v>49.99</v>
      </c>
      <c r="C541" s="58">
        <v>100</v>
      </c>
      <c r="D541" s="58">
        <v>5</v>
      </c>
      <c r="E541" s="14">
        <v>3363283</v>
      </c>
    </row>
    <row r="542" spans="1:12" s="10" customFormat="1" x14ac:dyDescent="0.3">
      <c r="A542" s="3">
        <f t="shared" si="21"/>
        <v>2031</v>
      </c>
      <c r="B542" s="58">
        <v>50</v>
      </c>
      <c r="C542" s="58">
        <v>100.01</v>
      </c>
      <c r="D542" s="58">
        <v>5.01</v>
      </c>
      <c r="E542" s="14">
        <v>3363933.9999999991</v>
      </c>
    </row>
    <row r="543" spans="1:12" s="10" customFormat="1" x14ac:dyDescent="0.3">
      <c r="A543" s="3">
        <f t="shared" si="21"/>
        <v>2032</v>
      </c>
      <c r="B543" s="58">
        <v>50.01</v>
      </c>
      <c r="C543" s="58">
        <v>100.01</v>
      </c>
      <c r="D543" s="58">
        <v>5.01</v>
      </c>
      <c r="E543" s="14">
        <v>3364151</v>
      </c>
    </row>
    <row r="544" spans="1:12" s="10" customFormat="1" x14ac:dyDescent="0.3">
      <c r="A544" s="3">
        <f t="shared" si="21"/>
        <v>2033</v>
      </c>
      <c r="B544" s="58">
        <v>50.01</v>
      </c>
      <c r="C544" s="58">
        <v>100.01</v>
      </c>
      <c r="D544" s="58">
        <v>5.01</v>
      </c>
      <c r="E544" s="14">
        <v>3364151</v>
      </c>
    </row>
    <row r="545" spans="1:12" s="10" customFormat="1" x14ac:dyDescent="0.3">
      <c r="A545" s="3">
        <f t="shared" si="21"/>
        <v>2034</v>
      </c>
      <c r="B545" s="58">
        <v>50.01</v>
      </c>
      <c r="C545" s="58">
        <v>100.01</v>
      </c>
      <c r="D545" s="58">
        <v>5.01</v>
      </c>
      <c r="E545" s="14">
        <v>3364151</v>
      </c>
    </row>
    <row r="546" spans="1:12" s="10" customFormat="1" x14ac:dyDescent="0.3">
      <c r="A546" s="3">
        <f t="shared" si="21"/>
        <v>2035</v>
      </c>
      <c r="B546" s="58">
        <v>50.01</v>
      </c>
      <c r="C546" s="58">
        <v>100.01</v>
      </c>
      <c r="D546" s="58">
        <v>5.01</v>
      </c>
      <c r="E546" s="14">
        <v>3364151</v>
      </c>
    </row>
    <row r="547" spans="1:12" s="10" customFormat="1" x14ac:dyDescent="0.3">
      <c r="A547" s="3">
        <f t="shared" si="21"/>
        <v>2036</v>
      </c>
      <c r="B547" s="58">
        <v>50.01</v>
      </c>
      <c r="C547" s="58">
        <v>100.01</v>
      </c>
      <c r="D547" s="58">
        <v>5.01</v>
      </c>
      <c r="E547" s="14">
        <v>3364151</v>
      </c>
    </row>
    <row r="548" spans="1:12" s="10" customFormat="1" x14ac:dyDescent="0.3">
      <c r="A548" s="3">
        <f t="shared" si="21"/>
        <v>2037</v>
      </c>
      <c r="B548" s="58">
        <v>50.01</v>
      </c>
      <c r="C548" s="58">
        <v>100.01</v>
      </c>
      <c r="D548" s="58">
        <v>5.01</v>
      </c>
      <c r="E548" s="14">
        <v>3364151</v>
      </c>
    </row>
    <row r="549" spans="1:12" s="10" customFormat="1" x14ac:dyDescent="0.3">
      <c r="A549" s="3">
        <f t="shared" si="21"/>
        <v>2038</v>
      </c>
      <c r="B549" s="58">
        <v>50.01</v>
      </c>
      <c r="C549" s="58">
        <v>100.01</v>
      </c>
      <c r="D549" s="58">
        <v>5.01</v>
      </c>
      <c r="E549" s="14">
        <v>3364151</v>
      </c>
    </row>
    <row r="550" spans="1:12" s="10" customFormat="1" x14ac:dyDescent="0.3">
      <c r="A550" s="3">
        <f t="shared" si="21"/>
        <v>2039</v>
      </c>
      <c r="B550" s="58">
        <v>50.01</v>
      </c>
      <c r="C550" s="58">
        <v>100.01</v>
      </c>
      <c r="D550" s="58">
        <v>5.01</v>
      </c>
      <c r="E550" s="14">
        <v>3364151</v>
      </c>
    </row>
    <row r="551" spans="1:12" s="10" customFormat="1" x14ac:dyDescent="0.3">
      <c r="A551" s="3">
        <f t="shared" si="21"/>
        <v>2040</v>
      </c>
      <c r="B551" s="58">
        <v>50.01</v>
      </c>
      <c r="C551" s="58">
        <v>100.01</v>
      </c>
      <c r="D551" s="58">
        <v>5.01</v>
      </c>
      <c r="E551" s="14">
        <v>3364151</v>
      </c>
    </row>
    <row r="552" spans="1:12" s="10" customFormat="1" x14ac:dyDescent="0.3">
      <c r="A552" s="3">
        <f t="shared" si="21"/>
        <v>2041</v>
      </c>
      <c r="B552" s="58">
        <v>50.01</v>
      </c>
      <c r="C552" s="58">
        <v>100.01</v>
      </c>
      <c r="D552" s="58">
        <v>5.01</v>
      </c>
      <c r="E552" s="14">
        <v>3364151</v>
      </c>
    </row>
    <row r="553" spans="1:12" s="10" customFormat="1" x14ac:dyDescent="0.3">
      <c r="A553" s="3">
        <f t="shared" si="21"/>
        <v>2042</v>
      </c>
      <c r="B553" s="58">
        <v>50.01</v>
      </c>
      <c r="C553" s="58">
        <v>100.01</v>
      </c>
      <c r="D553" s="58">
        <v>5.01</v>
      </c>
      <c r="E553" s="14">
        <v>3364151</v>
      </c>
    </row>
    <row r="554" spans="1:12" s="10" customFormat="1" x14ac:dyDescent="0.3">
      <c r="A554" s="3">
        <f t="shared" si="21"/>
        <v>2043</v>
      </c>
      <c r="B554" s="58">
        <v>50.01</v>
      </c>
      <c r="C554" s="58">
        <v>100.01</v>
      </c>
      <c r="D554" s="58">
        <v>5.01</v>
      </c>
      <c r="E554" s="14">
        <v>3364151</v>
      </c>
    </row>
    <row r="556" spans="1:12" x14ac:dyDescent="0.3">
      <c r="A556" s="3">
        <f>A531+1</f>
        <v>22</v>
      </c>
      <c r="B556" s="3" t="str">
        <f ca="1">OFFSET(Portfolios!$B$7,A556,0)</f>
        <v>Portfolio22</v>
      </c>
    </row>
    <row r="557" spans="1:12" s="11" customFormat="1" x14ac:dyDescent="0.3">
      <c r="A557" s="3"/>
      <c r="B557" s="42" t="s">
        <v>204</v>
      </c>
      <c r="C557" s="42" t="s">
        <v>205</v>
      </c>
      <c r="D557" s="42" t="s">
        <v>206</v>
      </c>
      <c r="E557" s="11" t="s">
        <v>207</v>
      </c>
      <c r="F557" s="11" t="s">
        <v>208</v>
      </c>
      <c r="G557" s="11" t="s">
        <v>209</v>
      </c>
      <c r="H557" s="11" t="s">
        <v>210</v>
      </c>
      <c r="I557" s="11" t="s">
        <v>211</v>
      </c>
      <c r="J557" s="11" t="s">
        <v>212</v>
      </c>
      <c r="K557" s="11" t="s">
        <v>213</v>
      </c>
      <c r="L557" s="11" t="s">
        <v>214</v>
      </c>
    </row>
    <row r="558" spans="1:12" s="11" customFormat="1" x14ac:dyDescent="0.3">
      <c r="A558" s="3" t="s">
        <v>160</v>
      </c>
      <c r="B558" s="42" t="s">
        <v>215</v>
      </c>
      <c r="C558" s="42" t="s">
        <v>215</v>
      </c>
      <c r="D558" s="42" t="s">
        <v>215</v>
      </c>
      <c r="E558" s="11" t="s">
        <v>216</v>
      </c>
      <c r="F558" s="11" t="s">
        <v>217</v>
      </c>
      <c r="G558" s="11" t="s">
        <v>217</v>
      </c>
      <c r="H558" s="11" t="s">
        <v>217</v>
      </c>
      <c r="I558" s="11" t="s">
        <v>217</v>
      </c>
      <c r="J558" s="11" t="s">
        <v>217</v>
      </c>
      <c r="K558" s="11" t="s">
        <v>217</v>
      </c>
    </row>
    <row r="559" spans="1:12" s="10" customFormat="1" x14ac:dyDescent="0.3">
      <c r="A559" s="3">
        <v>2023</v>
      </c>
      <c r="B559" s="58">
        <v>0</v>
      </c>
      <c r="C559" s="58">
        <v>0</v>
      </c>
      <c r="D559" s="58">
        <v>0</v>
      </c>
      <c r="E559" s="14">
        <v>0</v>
      </c>
    </row>
    <row r="560" spans="1:12" s="10" customFormat="1" x14ac:dyDescent="0.3">
      <c r="A560" s="3">
        <f>A559+1</f>
        <v>2024</v>
      </c>
      <c r="B560" s="58">
        <v>0</v>
      </c>
      <c r="C560" s="58">
        <v>0</v>
      </c>
      <c r="D560" s="58">
        <v>0</v>
      </c>
      <c r="E560" s="14">
        <v>0</v>
      </c>
    </row>
    <row r="561" spans="1:5" s="10" customFormat="1" x14ac:dyDescent="0.3">
      <c r="A561" s="3">
        <f t="shared" ref="A561:A579" si="22">A560+1</f>
        <v>2025</v>
      </c>
      <c r="B561" s="58">
        <v>0</v>
      </c>
      <c r="C561" s="58">
        <v>0</v>
      </c>
      <c r="D561" s="58">
        <v>0</v>
      </c>
      <c r="E561" s="14">
        <v>0</v>
      </c>
    </row>
    <row r="562" spans="1:5" s="10" customFormat="1" x14ac:dyDescent="0.3">
      <c r="A562" s="3">
        <f t="shared" si="22"/>
        <v>2026</v>
      </c>
      <c r="B562" s="58">
        <v>21.99</v>
      </c>
      <c r="C562" s="58">
        <v>43.01</v>
      </c>
      <c r="D562" s="58">
        <v>1</v>
      </c>
      <c r="E562" s="14">
        <v>1432200</v>
      </c>
    </row>
    <row r="563" spans="1:5" s="10" customFormat="1" x14ac:dyDescent="0.3">
      <c r="A563" s="3">
        <f t="shared" si="22"/>
        <v>2027</v>
      </c>
      <c r="B563" s="58">
        <v>27.98</v>
      </c>
      <c r="C563" s="58">
        <v>56.02</v>
      </c>
      <c r="D563" s="58">
        <v>1</v>
      </c>
      <c r="E563" s="14">
        <v>1844500</v>
      </c>
    </row>
    <row r="564" spans="1:5" s="10" customFormat="1" x14ac:dyDescent="0.3">
      <c r="A564" s="3">
        <f t="shared" si="22"/>
        <v>2028</v>
      </c>
      <c r="B564" s="58">
        <v>35.97</v>
      </c>
      <c r="C564" s="58">
        <v>71.010000000000005</v>
      </c>
      <c r="D564" s="58">
        <v>2.99</v>
      </c>
      <c r="E564" s="14">
        <v>2386348.9999999995</v>
      </c>
    </row>
    <row r="565" spans="1:5" s="10" customFormat="1" x14ac:dyDescent="0.3">
      <c r="A565" s="3">
        <f t="shared" si="22"/>
        <v>2029</v>
      </c>
      <c r="B565" s="58">
        <v>42.98</v>
      </c>
      <c r="C565" s="58">
        <v>85</v>
      </c>
      <c r="D565" s="58">
        <v>5</v>
      </c>
      <c r="E565" s="14">
        <v>2885665.9999999995</v>
      </c>
    </row>
    <row r="566" spans="1:5" s="10" customFormat="1" x14ac:dyDescent="0.3">
      <c r="A566" s="3">
        <f t="shared" si="22"/>
        <v>2030</v>
      </c>
      <c r="B566" s="58">
        <v>49.99</v>
      </c>
      <c r="C566" s="58">
        <v>100.01</v>
      </c>
      <c r="D566" s="58">
        <v>5.01</v>
      </c>
      <c r="E566" s="14">
        <v>3363716.9999999995</v>
      </c>
    </row>
    <row r="567" spans="1:5" s="10" customFormat="1" x14ac:dyDescent="0.3">
      <c r="A567" s="3">
        <f t="shared" si="22"/>
        <v>2031</v>
      </c>
      <c r="B567" s="58">
        <v>50</v>
      </c>
      <c r="C567" s="58">
        <v>100.01</v>
      </c>
      <c r="D567" s="58">
        <v>5.01</v>
      </c>
      <c r="E567" s="14">
        <v>3363933.9999999991</v>
      </c>
    </row>
    <row r="568" spans="1:5" s="10" customFormat="1" x14ac:dyDescent="0.3">
      <c r="A568" s="3">
        <f t="shared" si="22"/>
        <v>2032</v>
      </c>
      <c r="B568" s="58">
        <v>50.01</v>
      </c>
      <c r="C568" s="58">
        <v>100.01</v>
      </c>
      <c r="D568" s="58">
        <v>5.01</v>
      </c>
      <c r="E568" s="14">
        <v>3364151</v>
      </c>
    </row>
    <row r="569" spans="1:5" s="10" customFormat="1" x14ac:dyDescent="0.3">
      <c r="A569" s="3">
        <f t="shared" si="22"/>
        <v>2033</v>
      </c>
      <c r="B569" s="58">
        <v>50.01</v>
      </c>
      <c r="C569" s="58">
        <v>100.01</v>
      </c>
      <c r="D569" s="58">
        <v>5.01</v>
      </c>
      <c r="E569" s="14">
        <v>3364151</v>
      </c>
    </row>
    <row r="570" spans="1:5" s="10" customFormat="1" x14ac:dyDescent="0.3">
      <c r="A570" s="3">
        <f t="shared" si="22"/>
        <v>2034</v>
      </c>
      <c r="B570" s="58">
        <v>50.01</v>
      </c>
      <c r="C570" s="58">
        <v>100.01</v>
      </c>
      <c r="D570" s="58">
        <v>5.01</v>
      </c>
      <c r="E570" s="14">
        <v>3364151</v>
      </c>
    </row>
    <row r="571" spans="1:5" s="10" customFormat="1" x14ac:dyDescent="0.3">
      <c r="A571" s="3">
        <f t="shared" si="22"/>
        <v>2035</v>
      </c>
      <c r="B571" s="58">
        <v>50.01</v>
      </c>
      <c r="C571" s="58">
        <v>100.01</v>
      </c>
      <c r="D571" s="58">
        <v>5.01</v>
      </c>
      <c r="E571" s="14">
        <v>3364151</v>
      </c>
    </row>
    <row r="572" spans="1:5" s="10" customFormat="1" x14ac:dyDescent="0.3">
      <c r="A572" s="3">
        <f t="shared" si="22"/>
        <v>2036</v>
      </c>
      <c r="B572" s="58">
        <v>50.01</v>
      </c>
      <c r="C572" s="58">
        <v>100.01</v>
      </c>
      <c r="D572" s="58">
        <v>5.01</v>
      </c>
      <c r="E572" s="14">
        <v>3364151</v>
      </c>
    </row>
    <row r="573" spans="1:5" s="10" customFormat="1" x14ac:dyDescent="0.3">
      <c r="A573" s="3">
        <f t="shared" si="22"/>
        <v>2037</v>
      </c>
      <c r="B573" s="58">
        <v>50.01</v>
      </c>
      <c r="C573" s="58">
        <v>100.01</v>
      </c>
      <c r="D573" s="58">
        <v>5.01</v>
      </c>
      <c r="E573" s="14">
        <v>3364151</v>
      </c>
    </row>
    <row r="574" spans="1:5" s="10" customFormat="1" x14ac:dyDescent="0.3">
      <c r="A574" s="3">
        <f t="shared" si="22"/>
        <v>2038</v>
      </c>
      <c r="B574" s="58">
        <v>50.01</v>
      </c>
      <c r="C574" s="58">
        <v>100.01</v>
      </c>
      <c r="D574" s="58">
        <v>5.01</v>
      </c>
      <c r="E574" s="14">
        <v>3364151</v>
      </c>
    </row>
    <row r="575" spans="1:5" s="10" customFormat="1" x14ac:dyDescent="0.3">
      <c r="A575" s="3">
        <f t="shared" si="22"/>
        <v>2039</v>
      </c>
      <c r="B575" s="58">
        <v>50.01</v>
      </c>
      <c r="C575" s="58">
        <v>100.01</v>
      </c>
      <c r="D575" s="58">
        <v>5.01</v>
      </c>
      <c r="E575" s="14">
        <v>3364151</v>
      </c>
    </row>
    <row r="576" spans="1:5" s="10" customFormat="1" x14ac:dyDescent="0.3">
      <c r="A576" s="3">
        <f t="shared" si="22"/>
        <v>2040</v>
      </c>
      <c r="B576" s="58">
        <v>50.01</v>
      </c>
      <c r="C576" s="58">
        <v>100.01</v>
      </c>
      <c r="D576" s="58">
        <v>5.01</v>
      </c>
      <c r="E576" s="14">
        <v>3364151</v>
      </c>
    </row>
    <row r="577" spans="1:12" s="10" customFormat="1" x14ac:dyDescent="0.3">
      <c r="A577" s="3">
        <f t="shared" si="22"/>
        <v>2041</v>
      </c>
      <c r="B577" s="58">
        <v>50.01</v>
      </c>
      <c r="C577" s="58">
        <v>100.01</v>
      </c>
      <c r="D577" s="58">
        <v>5.01</v>
      </c>
      <c r="E577" s="14">
        <v>3364151</v>
      </c>
    </row>
    <row r="578" spans="1:12" s="10" customFormat="1" x14ac:dyDescent="0.3">
      <c r="A578" s="3">
        <f t="shared" si="22"/>
        <v>2042</v>
      </c>
      <c r="B578" s="58">
        <v>50.01</v>
      </c>
      <c r="C578" s="58">
        <v>100.01</v>
      </c>
      <c r="D578" s="58">
        <v>5.01</v>
      </c>
      <c r="E578" s="14">
        <v>3364151</v>
      </c>
    </row>
    <row r="579" spans="1:12" s="10" customFormat="1" x14ac:dyDescent="0.3">
      <c r="A579" s="3">
        <f t="shared" si="22"/>
        <v>2043</v>
      </c>
      <c r="B579" s="58">
        <v>50.01</v>
      </c>
      <c r="C579" s="58">
        <v>100.01</v>
      </c>
      <c r="D579" s="58">
        <v>5.01</v>
      </c>
      <c r="E579" s="14">
        <v>3364151</v>
      </c>
    </row>
    <row r="581" spans="1:12" x14ac:dyDescent="0.3">
      <c r="A581" s="3">
        <f>A556+1</f>
        <v>23</v>
      </c>
      <c r="B581" s="3" t="str">
        <f ca="1">OFFSET(Portfolios!$B$7,A581,0)</f>
        <v>Portfolio23</v>
      </c>
    </row>
    <row r="582" spans="1:12" s="11" customFormat="1" x14ac:dyDescent="0.3">
      <c r="A582" s="3"/>
      <c r="B582" s="42" t="s">
        <v>204</v>
      </c>
      <c r="C582" s="42" t="s">
        <v>205</v>
      </c>
      <c r="D582" s="42" t="s">
        <v>206</v>
      </c>
      <c r="E582" s="11" t="s">
        <v>207</v>
      </c>
      <c r="F582" s="11" t="s">
        <v>208</v>
      </c>
      <c r="G582" s="11" t="s">
        <v>209</v>
      </c>
      <c r="H582" s="11" t="s">
        <v>210</v>
      </c>
      <c r="I582" s="11" t="s">
        <v>211</v>
      </c>
      <c r="J582" s="11" t="s">
        <v>212</v>
      </c>
      <c r="K582" s="11" t="s">
        <v>213</v>
      </c>
      <c r="L582" s="11" t="s">
        <v>214</v>
      </c>
    </row>
    <row r="583" spans="1:12" s="11" customFormat="1" x14ac:dyDescent="0.3">
      <c r="A583" s="3" t="s">
        <v>160</v>
      </c>
      <c r="B583" s="42" t="s">
        <v>215</v>
      </c>
      <c r="C583" s="42" t="s">
        <v>215</v>
      </c>
      <c r="D583" s="42" t="s">
        <v>215</v>
      </c>
      <c r="E583" s="11" t="s">
        <v>216</v>
      </c>
      <c r="F583" s="11" t="s">
        <v>217</v>
      </c>
      <c r="G583" s="11" t="s">
        <v>217</v>
      </c>
      <c r="H583" s="11" t="s">
        <v>217</v>
      </c>
      <c r="I583" s="11" t="s">
        <v>217</v>
      </c>
      <c r="J583" s="11" t="s">
        <v>217</v>
      </c>
      <c r="K583" s="11" t="s">
        <v>217</v>
      </c>
    </row>
    <row r="584" spans="1:12" s="10" customFormat="1" x14ac:dyDescent="0.3">
      <c r="A584" s="3">
        <v>2023</v>
      </c>
      <c r="B584" s="58">
        <v>0</v>
      </c>
      <c r="C584" s="58">
        <v>0</v>
      </c>
      <c r="D584" s="58">
        <v>0</v>
      </c>
      <c r="E584" s="14">
        <v>0</v>
      </c>
    </row>
    <row r="585" spans="1:12" s="10" customFormat="1" x14ac:dyDescent="0.3">
      <c r="A585" s="3">
        <f>A584+1</f>
        <v>2024</v>
      </c>
      <c r="B585" s="58">
        <v>0</v>
      </c>
      <c r="C585" s="58">
        <v>0</v>
      </c>
      <c r="D585" s="58">
        <v>0</v>
      </c>
      <c r="E585" s="14">
        <v>0</v>
      </c>
    </row>
    <row r="586" spans="1:12" s="10" customFormat="1" x14ac:dyDescent="0.3">
      <c r="A586" s="3">
        <f t="shared" ref="A586:A604" si="23">A585+1</f>
        <v>2025</v>
      </c>
      <c r="B586" s="58">
        <v>0</v>
      </c>
      <c r="C586" s="58">
        <v>0</v>
      </c>
      <c r="D586" s="58">
        <v>0</v>
      </c>
      <c r="E586" s="14">
        <v>0</v>
      </c>
    </row>
    <row r="587" spans="1:12" s="10" customFormat="1" x14ac:dyDescent="0.3">
      <c r="A587" s="3">
        <f t="shared" si="23"/>
        <v>2026</v>
      </c>
      <c r="B587" s="58">
        <v>21.99</v>
      </c>
      <c r="C587" s="58">
        <v>43.02</v>
      </c>
      <c r="D587" s="58">
        <v>1</v>
      </c>
      <c r="E587" s="14">
        <v>1432417.0000000002</v>
      </c>
    </row>
    <row r="588" spans="1:12" s="10" customFormat="1" x14ac:dyDescent="0.3">
      <c r="A588" s="3">
        <f t="shared" si="23"/>
        <v>2027</v>
      </c>
      <c r="B588" s="58">
        <v>27.98</v>
      </c>
      <c r="C588" s="58">
        <v>56.03</v>
      </c>
      <c r="D588" s="58">
        <v>1</v>
      </c>
      <c r="E588" s="14">
        <v>1844717</v>
      </c>
    </row>
    <row r="589" spans="1:12" s="10" customFormat="1" x14ac:dyDescent="0.3">
      <c r="A589" s="3">
        <f t="shared" si="23"/>
        <v>2028</v>
      </c>
      <c r="B589" s="58">
        <v>35.97</v>
      </c>
      <c r="C589" s="58">
        <v>71.02</v>
      </c>
      <c r="D589" s="58">
        <v>2.98</v>
      </c>
      <c r="E589" s="14">
        <v>2386348.9999999995</v>
      </c>
    </row>
    <row r="590" spans="1:12" s="10" customFormat="1" x14ac:dyDescent="0.3">
      <c r="A590" s="3">
        <f t="shared" si="23"/>
        <v>2029</v>
      </c>
      <c r="B590" s="58">
        <v>42.98</v>
      </c>
      <c r="C590" s="58">
        <v>85.01</v>
      </c>
      <c r="D590" s="58">
        <v>4.99</v>
      </c>
      <c r="E590" s="14">
        <v>2885666</v>
      </c>
    </row>
    <row r="591" spans="1:12" s="10" customFormat="1" x14ac:dyDescent="0.3">
      <c r="A591" s="3">
        <f t="shared" si="23"/>
        <v>2030</v>
      </c>
      <c r="B591" s="58">
        <v>49.99</v>
      </c>
      <c r="C591" s="58">
        <v>100.01</v>
      </c>
      <c r="D591" s="58">
        <v>5</v>
      </c>
      <c r="E591" s="14">
        <v>3363500</v>
      </c>
    </row>
    <row r="592" spans="1:12" s="10" customFormat="1" x14ac:dyDescent="0.3">
      <c r="A592" s="3">
        <f t="shared" si="23"/>
        <v>2031</v>
      </c>
      <c r="B592" s="58">
        <v>50</v>
      </c>
      <c r="C592" s="58">
        <v>100.01</v>
      </c>
      <c r="D592" s="58">
        <v>5.01</v>
      </c>
      <c r="E592" s="14">
        <v>3363933.9999999991</v>
      </c>
    </row>
    <row r="593" spans="1:12" s="10" customFormat="1" x14ac:dyDescent="0.3">
      <c r="A593" s="3">
        <f t="shared" si="23"/>
        <v>2032</v>
      </c>
      <c r="B593" s="58">
        <v>50.01</v>
      </c>
      <c r="C593" s="58">
        <v>100.01</v>
      </c>
      <c r="D593" s="58">
        <v>5.01</v>
      </c>
      <c r="E593" s="14">
        <v>3364151</v>
      </c>
    </row>
    <row r="594" spans="1:12" s="10" customFormat="1" x14ac:dyDescent="0.3">
      <c r="A594" s="3">
        <f t="shared" si="23"/>
        <v>2033</v>
      </c>
      <c r="B594" s="58">
        <v>50.01</v>
      </c>
      <c r="C594" s="58">
        <v>100.01</v>
      </c>
      <c r="D594" s="58">
        <v>5.01</v>
      </c>
      <c r="E594" s="14">
        <v>3364151</v>
      </c>
    </row>
    <row r="595" spans="1:12" s="10" customFormat="1" x14ac:dyDescent="0.3">
      <c r="A595" s="3">
        <f t="shared" si="23"/>
        <v>2034</v>
      </c>
      <c r="B595" s="58">
        <v>50.01</v>
      </c>
      <c r="C595" s="58">
        <v>100.01</v>
      </c>
      <c r="D595" s="58">
        <v>5.01</v>
      </c>
      <c r="E595" s="14">
        <v>3364151</v>
      </c>
    </row>
    <row r="596" spans="1:12" s="10" customFormat="1" x14ac:dyDescent="0.3">
      <c r="A596" s="3">
        <f t="shared" si="23"/>
        <v>2035</v>
      </c>
      <c r="B596" s="58">
        <v>50.01</v>
      </c>
      <c r="C596" s="58">
        <v>100.01</v>
      </c>
      <c r="D596" s="58">
        <v>5.01</v>
      </c>
      <c r="E596" s="14">
        <v>3364151</v>
      </c>
    </row>
    <row r="597" spans="1:12" s="10" customFormat="1" x14ac:dyDescent="0.3">
      <c r="A597" s="3">
        <f t="shared" si="23"/>
        <v>2036</v>
      </c>
      <c r="B597" s="58">
        <v>50.01</v>
      </c>
      <c r="C597" s="58">
        <v>100.01</v>
      </c>
      <c r="D597" s="58">
        <v>5.01</v>
      </c>
      <c r="E597" s="14">
        <v>3364151</v>
      </c>
    </row>
    <row r="598" spans="1:12" s="10" customFormat="1" x14ac:dyDescent="0.3">
      <c r="A598" s="3">
        <f t="shared" si="23"/>
        <v>2037</v>
      </c>
      <c r="B598" s="58">
        <v>50.01</v>
      </c>
      <c r="C598" s="58">
        <v>100.01</v>
      </c>
      <c r="D598" s="58">
        <v>5.01</v>
      </c>
      <c r="E598" s="14">
        <v>3364151</v>
      </c>
    </row>
    <row r="599" spans="1:12" s="10" customFormat="1" x14ac:dyDescent="0.3">
      <c r="A599" s="3">
        <f t="shared" si="23"/>
        <v>2038</v>
      </c>
      <c r="B599" s="58">
        <v>50.01</v>
      </c>
      <c r="C599" s="58">
        <v>100.01</v>
      </c>
      <c r="D599" s="58">
        <v>5.01</v>
      </c>
      <c r="E599" s="14">
        <v>3364151</v>
      </c>
    </row>
    <row r="600" spans="1:12" s="10" customFormat="1" x14ac:dyDescent="0.3">
      <c r="A600" s="3">
        <f t="shared" si="23"/>
        <v>2039</v>
      </c>
      <c r="B600" s="58">
        <v>50.01</v>
      </c>
      <c r="C600" s="58">
        <v>100.01</v>
      </c>
      <c r="D600" s="58">
        <v>5.01</v>
      </c>
      <c r="E600" s="14">
        <v>3364151</v>
      </c>
    </row>
    <row r="601" spans="1:12" s="10" customFormat="1" x14ac:dyDescent="0.3">
      <c r="A601" s="3">
        <f t="shared" si="23"/>
        <v>2040</v>
      </c>
      <c r="B601" s="58">
        <v>50.01</v>
      </c>
      <c r="C601" s="58">
        <v>100.01</v>
      </c>
      <c r="D601" s="58">
        <v>5.01</v>
      </c>
      <c r="E601" s="14">
        <v>3364151</v>
      </c>
    </row>
    <row r="602" spans="1:12" s="10" customFormat="1" x14ac:dyDescent="0.3">
      <c r="A602" s="3">
        <f t="shared" si="23"/>
        <v>2041</v>
      </c>
      <c r="B602" s="58">
        <v>50.01</v>
      </c>
      <c r="C602" s="58">
        <v>100.01</v>
      </c>
      <c r="D602" s="58">
        <v>5.01</v>
      </c>
      <c r="E602" s="14">
        <v>3364151</v>
      </c>
    </row>
    <row r="603" spans="1:12" s="10" customFormat="1" x14ac:dyDescent="0.3">
      <c r="A603" s="3">
        <f t="shared" si="23"/>
        <v>2042</v>
      </c>
      <c r="B603" s="58">
        <v>50.01</v>
      </c>
      <c r="C603" s="58">
        <v>100.01</v>
      </c>
      <c r="D603" s="58">
        <v>5.01</v>
      </c>
      <c r="E603" s="14">
        <v>3364151</v>
      </c>
    </row>
    <row r="604" spans="1:12" s="10" customFormat="1" x14ac:dyDescent="0.3">
      <c r="A604" s="3">
        <f t="shared" si="23"/>
        <v>2043</v>
      </c>
      <c r="B604" s="58">
        <v>50.01</v>
      </c>
      <c r="C604" s="58">
        <v>100.01</v>
      </c>
      <c r="D604" s="58">
        <v>5.01</v>
      </c>
      <c r="E604" s="14">
        <v>3364151</v>
      </c>
    </row>
    <row r="606" spans="1:12" x14ac:dyDescent="0.3">
      <c r="A606" s="3">
        <f>A581+1</f>
        <v>24</v>
      </c>
      <c r="B606" s="3" t="str">
        <f ca="1">OFFSET(Portfolios!$B$7,A606,0)</f>
        <v>Portfolio24</v>
      </c>
    </row>
    <row r="607" spans="1:12" s="11" customFormat="1" x14ac:dyDescent="0.3">
      <c r="A607" s="3"/>
      <c r="B607" s="42" t="s">
        <v>204</v>
      </c>
      <c r="C607" s="42" t="s">
        <v>205</v>
      </c>
      <c r="D607" s="42" t="s">
        <v>206</v>
      </c>
      <c r="E607" s="11" t="s">
        <v>207</v>
      </c>
      <c r="F607" s="11" t="s">
        <v>208</v>
      </c>
      <c r="G607" s="11" t="s">
        <v>209</v>
      </c>
      <c r="H607" s="11" t="s">
        <v>210</v>
      </c>
      <c r="I607" s="11" t="s">
        <v>211</v>
      </c>
      <c r="J607" s="11" t="s">
        <v>212</v>
      </c>
      <c r="K607" s="11" t="s">
        <v>213</v>
      </c>
      <c r="L607" s="11" t="s">
        <v>214</v>
      </c>
    </row>
    <row r="608" spans="1:12" s="11" customFormat="1" x14ac:dyDescent="0.3">
      <c r="A608" s="3" t="s">
        <v>160</v>
      </c>
      <c r="B608" s="42" t="s">
        <v>215</v>
      </c>
      <c r="C608" s="42" t="s">
        <v>215</v>
      </c>
      <c r="D608" s="42" t="s">
        <v>215</v>
      </c>
      <c r="E608" s="11" t="s">
        <v>216</v>
      </c>
      <c r="F608" s="11" t="s">
        <v>217</v>
      </c>
      <c r="G608" s="11" t="s">
        <v>217</v>
      </c>
      <c r="H608" s="11" t="s">
        <v>217</v>
      </c>
      <c r="I608" s="11" t="s">
        <v>217</v>
      </c>
      <c r="J608" s="11" t="s">
        <v>217</v>
      </c>
      <c r="K608" s="11" t="s">
        <v>217</v>
      </c>
    </row>
    <row r="609" spans="1:5" s="10" customFormat="1" x14ac:dyDescent="0.3">
      <c r="A609" s="3">
        <v>2023</v>
      </c>
      <c r="B609" s="58">
        <v>0</v>
      </c>
      <c r="C609" s="58">
        <v>0</v>
      </c>
      <c r="D609" s="58">
        <v>0</v>
      </c>
      <c r="E609" s="14">
        <v>0</v>
      </c>
    </row>
    <row r="610" spans="1:5" s="10" customFormat="1" x14ac:dyDescent="0.3">
      <c r="A610" s="3">
        <f>A609+1</f>
        <v>2024</v>
      </c>
      <c r="B610" s="58">
        <v>0</v>
      </c>
      <c r="C610" s="58">
        <v>0</v>
      </c>
      <c r="D610" s="58">
        <v>0</v>
      </c>
      <c r="E610" s="14">
        <v>0</v>
      </c>
    </row>
    <row r="611" spans="1:5" s="10" customFormat="1" x14ac:dyDescent="0.3">
      <c r="A611" s="3">
        <f t="shared" ref="A611:A629" si="24">A610+1</f>
        <v>2025</v>
      </c>
      <c r="B611" s="58">
        <v>0</v>
      </c>
      <c r="C611" s="58">
        <v>0</v>
      </c>
      <c r="D611" s="58">
        <v>0</v>
      </c>
      <c r="E611" s="14">
        <v>0</v>
      </c>
    </row>
    <row r="612" spans="1:5" s="10" customFormat="1" x14ac:dyDescent="0.3">
      <c r="A612" s="3">
        <f t="shared" si="24"/>
        <v>2026</v>
      </c>
      <c r="B612" s="58">
        <v>21.99</v>
      </c>
      <c r="C612" s="58">
        <v>42.99</v>
      </c>
      <c r="D612" s="58">
        <v>1</v>
      </c>
      <c r="E612" s="14">
        <v>1431766</v>
      </c>
    </row>
    <row r="613" spans="1:5" s="10" customFormat="1" x14ac:dyDescent="0.3">
      <c r="A613" s="3">
        <f t="shared" si="24"/>
        <v>2027</v>
      </c>
      <c r="B613" s="58">
        <v>27.98</v>
      </c>
      <c r="C613" s="58">
        <v>55.98</v>
      </c>
      <c r="D613" s="58">
        <v>1</v>
      </c>
      <c r="E613" s="14">
        <v>1843631.9999999998</v>
      </c>
    </row>
    <row r="614" spans="1:5" s="10" customFormat="1" x14ac:dyDescent="0.3">
      <c r="A614" s="3">
        <f t="shared" si="24"/>
        <v>2028</v>
      </c>
      <c r="B614" s="58">
        <v>35.97</v>
      </c>
      <c r="C614" s="58">
        <v>70.989999999999995</v>
      </c>
      <c r="D614" s="58">
        <v>2.99</v>
      </c>
      <c r="E614" s="14">
        <v>2385914.9999999995</v>
      </c>
    </row>
    <row r="615" spans="1:5" s="10" customFormat="1" x14ac:dyDescent="0.3">
      <c r="A615" s="3">
        <f t="shared" si="24"/>
        <v>2029</v>
      </c>
      <c r="B615" s="58">
        <v>42.98</v>
      </c>
      <c r="C615" s="58">
        <v>85</v>
      </c>
      <c r="D615" s="58">
        <v>5</v>
      </c>
      <c r="E615" s="14">
        <v>2885665.9999999995</v>
      </c>
    </row>
    <row r="616" spans="1:5" s="10" customFormat="1" x14ac:dyDescent="0.3">
      <c r="A616" s="3">
        <f t="shared" si="24"/>
        <v>2030</v>
      </c>
      <c r="B616" s="58">
        <v>49.99</v>
      </c>
      <c r="C616" s="58">
        <v>100.01</v>
      </c>
      <c r="D616" s="58">
        <v>5.01</v>
      </c>
      <c r="E616" s="14">
        <v>3363716.9999999995</v>
      </c>
    </row>
    <row r="617" spans="1:5" s="10" customFormat="1" x14ac:dyDescent="0.3">
      <c r="A617" s="3">
        <f t="shared" si="24"/>
        <v>2031</v>
      </c>
      <c r="B617" s="58">
        <v>50</v>
      </c>
      <c r="C617" s="58">
        <v>100.01</v>
      </c>
      <c r="D617" s="58">
        <v>5.01</v>
      </c>
      <c r="E617" s="14">
        <v>3363933.9999999991</v>
      </c>
    </row>
    <row r="618" spans="1:5" s="10" customFormat="1" x14ac:dyDescent="0.3">
      <c r="A618" s="3">
        <f t="shared" si="24"/>
        <v>2032</v>
      </c>
      <c r="B618" s="58">
        <v>50.01</v>
      </c>
      <c r="C618" s="58">
        <v>100.01</v>
      </c>
      <c r="D618" s="58">
        <v>5.01</v>
      </c>
      <c r="E618" s="14">
        <v>3364151</v>
      </c>
    </row>
    <row r="619" spans="1:5" s="10" customFormat="1" x14ac:dyDescent="0.3">
      <c r="A619" s="3">
        <f t="shared" si="24"/>
        <v>2033</v>
      </c>
      <c r="B619" s="58">
        <v>50.01</v>
      </c>
      <c r="C619" s="58">
        <v>100.01</v>
      </c>
      <c r="D619" s="58">
        <v>5.01</v>
      </c>
      <c r="E619" s="14">
        <v>3364151</v>
      </c>
    </row>
    <row r="620" spans="1:5" s="10" customFormat="1" x14ac:dyDescent="0.3">
      <c r="A620" s="3">
        <f t="shared" si="24"/>
        <v>2034</v>
      </c>
      <c r="B620" s="58">
        <v>50.01</v>
      </c>
      <c r="C620" s="58">
        <v>100.01</v>
      </c>
      <c r="D620" s="58">
        <v>5.01</v>
      </c>
      <c r="E620" s="14">
        <v>3364151</v>
      </c>
    </row>
    <row r="621" spans="1:5" s="10" customFormat="1" x14ac:dyDescent="0.3">
      <c r="A621" s="3">
        <f t="shared" si="24"/>
        <v>2035</v>
      </c>
      <c r="B621" s="58">
        <v>50.01</v>
      </c>
      <c r="C621" s="58">
        <v>100.01</v>
      </c>
      <c r="D621" s="58">
        <v>5.01</v>
      </c>
      <c r="E621" s="14">
        <v>3364151</v>
      </c>
    </row>
    <row r="622" spans="1:5" s="10" customFormat="1" x14ac:dyDescent="0.3">
      <c r="A622" s="3">
        <f t="shared" si="24"/>
        <v>2036</v>
      </c>
      <c r="B622" s="58">
        <v>50.01</v>
      </c>
      <c r="C622" s="58">
        <v>100.01</v>
      </c>
      <c r="D622" s="58">
        <v>5.01</v>
      </c>
      <c r="E622" s="14">
        <v>3364151</v>
      </c>
    </row>
    <row r="623" spans="1:5" s="10" customFormat="1" x14ac:dyDescent="0.3">
      <c r="A623" s="3">
        <f t="shared" si="24"/>
        <v>2037</v>
      </c>
      <c r="B623" s="58">
        <v>50.01</v>
      </c>
      <c r="C623" s="58">
        <v>100.01</v>
      </c>
      <c r="D623" s="58">
        <v>5.01</v>
      </c>
      <c r="E623" s="14">
        <v>3364151</v>
      </c>
    </row>
    <row r="624" spans="1:5" s="10" customFormat="1" x14ac:dyDescent="0.3">
      <c r="A624" s="3">
        <f t="shared" si="24"/>
        <v>2038</v>
      </c>
      <c r="B624" s="58">
        <v>50.01</v>
      </c>
      <c r="C624" s="58">
        <v>100.01</v>
      </c>
      <c r="D624" s="58">
        <v>5.01</v>
      </c>
      <c r="E624" s="14">
        <v>3364151</v>
      </c>
    </row>
    <row r="625" spans="1:12" s="10" customFormat="1" x14ac:dyDescent="0.3">
      <c r="A625" s="3">
        <f t="shared" si="24"/>
        <v>2039</v>
      </c>
      <c r="B625" s="58">
        <v>50.01</v>
      </c>
      <c r="C625" s="58">
        <v>100.01</v>
      </c>
      <c r="D625" s="58">
        <v>5.01</v>
      </c>
      <c r="E625" s="14">
        <v>3364151</v>
      </c>
    </row>
    <row r="626" spans="1:12" s="10" customFormat="1" x14ac:dyDescent="0.3">
      <c r="A626" s="3">
        <f t="shared" si="24"/>
        <v>2040</v>
      </c>
      <c r="B626" s="58">
        <v>50.01</v>
      </c>
      <c r="C626" s="58">
        <v>100.01</v>
      </c>
      <c r="D626" s="58">
        <v>5.01</v>
      </c>
      <c r="E626" s="14">
        <v>3364151</v>
      </c>
    </row>
    <row r="627" spans="1:12" s="10" customFormat="1" x14ac:dyDescent="0.3">
      <c r="A627" s="3">
        <f t="shared" si="24"/>
        <v>2041</v>
      </c>
      <c r="B627" s="58">
        <v>50.01</v>
      </c>
      <c r="C627" s="58">
        <v>100.01</v>
      </c>
      <c r="D627" s="58">
        <v>5.01</v>
      </c>
      <c r="E627" s="14">
        <v>3364151</v>
      </c>
    </row>
    <row r="628" spans="1:12" s="10" customFormat="1" x14ac:dyDescent="0.3">
      <c r="A628" s="3">
        <f t="shared" si="24"/>
        <v>2042</v>
      </c>
      <c r="B628" s="58">
        <v>50.01</v>
      </c>
      <c r="C628" s="58">
        <v>100.01</v>
      </c>
      <c r="D628" s="58">
        <v>5.01</v>
      </c>
      <c r="E628" s="14">
        <v>3364151</v>
      </c>
    </row>
    <row r="629" spans="1:12" s="10" customFormat="1" x14ac:dyDescent="0.3">
      <c r="A629" s="3">
        <f t="shared" si="24"/>
        <v>2043</v>
      </c>
      <c r="B629" s="58">
        <v>50.01</v>
      </c>
      <c r="C629" s="58">
        <v>100.01</v>
      </c>
      <c r="D629" s="58">
        <v>5.01</v>
      </c>
      <c r="E629" s="14">
        <v>3364151</v>
      </c>
    </row>
    <row r="631" spans="1:12" x14ac:dyDescent="0.3">
      <c r="A631" s="3">
        <f>A606+1</f>
        <v>25</v>
      </c>
      <c r="B631" s="3" t="str">
        <f ca="1">OFFSET(Portfolios!$B$7,A631,0)</f>
        <v>Portfolio25</v>
      </c>
    </row>
    <row r="632" spans="1:12" s="11" customFormat="1" x14ac:dyDescent="0.3">
      <c r="A632" s="3"/>
      <c r="B632" s="42" t="s">
        <v>204</v>
      </c>
      <c r="C632" s="42" t="s">
        <v>205</v>
      </c>
      <c r="D632" s="42" t="s">
        <v>206</v>
      </c>
      <c r="E632" s="11" t="s">
        <v>207</v>
      </c>
      <c r="F632" s="11" t="s">
        <v>208</v>
      </c>
      <c r="G632" s="11" t="s">
        <v>209</v>
      </c>
      <c r="H632" s="11" t="s">
        <v>210</v>
      </c>
      <c r="I632" s="11" t="s">
        <v>211</v>
      </c>
      <c r="J632" s="11" t="s">
        <v>212</v>
      </c>
      <c r="K632" s="11" t="s">
        <v>213</v>
      </c>
      <c r="L632" s="11" t="s">
        <v>214</v>
      </c>
    </row>
    <row r="633" spans="1:12" s="11" customFormat="1" x14ac:dyDescent="0.3">
      <c r="A633" s="3" t="s">
        <v>160</v>
      </c>
      <c r="B633" s="42" t="s">
        <v>215</v>
      </c>
      <c r="C633" s="42" t="s">
        <v>215</v>
      </c>
      <c r="D633" s="42" t="s">
        <v>215</v>
      </c>
      <c r="E633" s="11" t="s">
        <v>216</v>
      </c>
      <c r="F633" s="11" t="s">
        <v>217</v>
      </c>
      <c r="G633" s="11" t="s">
        <v>217</v>
      </c>
      <c r="H633" s="11" t="s">
        <v>217</v>
      </c>
      <c r="I633" s="11" t="s">
        <v>217</v>
      </c>
      <c r="J633" s="11" t="s">
        <v>217</v>
      </c>
      <c r="K633" s="11" t="s">
        <v>217</v>
      </c>
    </row>
    <row r="634" spans="1:12" s="10" customFormat="1" x14ac:dyDescent="0.3">
      <c r="A634" s="3">
        <v>2023</v>
      </c>
      <c r="B634" s="58">
        <v>0</v>
      </c>
      <c r="C634" s="58">
        <v>0</v>
      </c>
      <c r="D634" s="58">
        <v>0</v>
      </c>
      <c r="E634" s="14">
        <v>0</v>
      </c>
    </row>
    <row r="635" spans="1:12" s="10" customFormat="1" x14ac:dyDescent="0.3">
      <c r="A635" s="3">
        <f>A634+1</f>
        <v>2024</v>
      </c>
      <c r="B635" s="58">
        <v>0</v>
      </c>
      <c r="C635" s="58">
        <v>0</v>
      </c>
      <c r="D635" s="58">
        <v>0</v>
      </c>
      <c r="E635" s="14">
        <v>0</v>
      </c>
    </row>
    <row r="636" spans="1:12" s="10" customFormat="1" x14ac:dyDescent="0.3">
      <c r="A636" s="3">
        <f t="shared" ref="A636:A654" si="25">A635+1</f>
        <v>2025</v>
      </c>
      <c r="B636" s="58">
        <v>0</v>
      </c>
      <c r="C636" s="58">
        <v>0</v>
      </c>
      <c r="D636" s="58">
        <v>0</v>
      </c>
      <c r="E636" s="14">
        <v>0</v>
      </c>
    </row>
    <row r="637" spans="1:12" s="10" customFormat="1" x14ac:dyDescent="0.3">
      <c r="A637" s="3">
        <f t="shared" si="25"/>
        <v>2026</v>
      </c>
      <c r="B637" s="58">
        <v>21.99</v>
      </c>
      <c r="C637" s="58">
        <v>43.01</v>
      </c>
      <c r="D637" s="58">
        <v>1</v>
      </c>
      <c r="E637" s="14">
        <v>1432200</v>
      </c>
    </row>
    <row r="638" spans="1:12" s="10" customFormat="1" x14ac:dyDescent="0.3">
      <c r="A638" s="3">
        <f t="shared" si="25"/>
        <v>2027</v>
      </c>
      <c r="B638" s="58">
        <v>27.98</v>
      </c>
      <c r="C638" s="58">
        <v>56</v>
      </c>
      <c r="D638" s="58">
        <v>1</v>
      </c>
      <c r="E638" s="14">
        <v>1844066</v>
      </c>
    </row>
    <row r="639" spans="1:12" s="10" customFormat="1" x14ac:dyDescent="0.3">
      <c r="A639" s="3">
        <f t="shared" si="25"/>
        <v>2028</v>
      </c>
      <c r="B639" s="58">
        <v>35.97</v>
      </c>
      <c r="C639" s="58">
        <v>70.989999999999995</v>
      </c>
      <c r="D639" s="58">
        <v>2.99</v>
      </c>
      <c r="E639" s="14">
        <v>2385914.9999999995</v>
      </c>
    </row>
    <row r="640" spans="1:12" s="10" customFormat="1" x14ac:dyDescent="0.3">
      <c r="A640" s="3">
        <f t="shared" si="25"/>
        <v>2029</v>
      </c>
      <c r="B640" s="58">
        <v>42.98</v>
      </c>
      <c r="C640" s="58">
        <v>85</v>
      </c>
      <c r="D640" s="58">
        <v>5</v>
      </c>
      <c r="E640" s="14">
        <v>2885665.9999999995</v>
      </c>
    </row>
    <row r="641" spans="1:5" s="10" customFormat="1" x14ac:dyDescent="0.3">
      <c r="A641" s="3">
        <f t="shared" si="25"/>
        <v>2030</v>
      </c>
      <c r="B641" s="58">
        <v>49.99</v>
      </c>
      <c r="C641" s="58">
        <v>100.01</v>
      </c>
      <c r="D641" s="58">
        <v>5.01</v>
      </c>
      <c r="E641" s="14">
        <v>3363716.9999999995</v>
      </c>
    </row>
    <row r="642" spans="1:5" s="10" customFormat="1" x14ac:dyDescent="0.3">
      <c r="A642" s="3">
        <f t="shared" si="25"/>
        <v>2031</v>
      </c>
      <c r="B642" s="58">
        <v>50</v>
      </c>
      <c r="C642" s="58">
        <v>100.01</v>
      </c>
      <c r="D642" s="58">
        <v>5.01</v>
      </c>
      <c r="E642" s="14">
        <v>3363933.9999999991</v>
      </c>
    </row>
    <row r="643" spans="1:5" s="10" customFormat="1" x14ac:dyDescent="0.3">
      <c r="A643" s="3">
        <f t="shared" si="25"/>
        <v>2032</v>
      </c>
      <c r="B643" s="58">
        <v>50.01</v>
      </c>
      <c r="C643" s="58">
        <v>100.01</v>
      </c>
      <c r="D643" s="58">
        <v>5.01</v>
      </c>
      <c r="E643" s="14">
        <v>3364151</v>
      </c>
    </row>
    <row r="644" spans="1:5" s="10" customFormat="1" x14ac:dyDescent="0.3">
      <c r="A644" s="3">
        <f t="shared" si="25"/>
        <v>2033</v>
      </c>
      <c r="B644" s="58">
        <v>50.01</v>
      </c>
      <c r="C644" s="58">
        <v>100.01</v>
      </c>
      <c r="D644" s="58">
        <v>5.01</v>
      </c>
      <c r="E644" s="14">
        <v>3364151</v>
      </c>
    </row>
    <row r="645" spans="1:5" s="10" customFormat="1" x14ac:dyDescent="0.3">
      <c r="A645" s="3">
        <f t="shared" si="25"/>
        <v>2034</v>
      </c>
      <c r="B645" s="58">
        <v>50.01</v>
      </c>
      <c r="C645" s="58">
        <v>100.01</v>
      </c>
      <c r="D645" s="58">
        <v>5.01</v>
      </c>
      <c r="E645" s="14">
        <v>3364151</v>
      </c>
    </row>
    <row r="646" spans="1:5" s="10" customFormat="1" x14ac:dyDescent="0.3">
      <c r="A646" s="3">
        <f t="shared" si="25"/>
        <v>2035</v>
      </c>
      <c r="B646" s="58">
        <v>50.01</v>
      </c>
      <c r="C646" s="58">
        <v>100.01</v>
      </c>
      <c r="D646" s="58">
        <v>5.01</v>
      </c>
      <c r="E646" s="14">
        <v>3364151</v>
      </c>
    </row>
    <row r="647" spans="1:5" s="10" customFormat="1" x14ac:dyDescent="0.3">
      <c r="A647" s="3">
        <f t="shared" si="25"/>
        <v>2036</v>
      </c>
      <c r="B647" s="58">
        <v>50.01</v>
      </c>
      <c r="C647" s="58">
        <v>100.01</v>
      </c>
      <c r="D647" s="58">
        <v>5.01</v>
      </c>
      <c r="E647" s="14">
        <v>3364151</v>
      </c>
    </row>
    <row r="648" spans="1:5" s="10" customFormat="1" x14ac:dyDescent="0.3">
      <c r="A648" s="3">
        <f t="shared" si="25"/>
        <v>2037</v>
      </c>
      <c r="B648" s="58">
        <v>50.01</v>
      </c>
      <c r="C648" s="58">
        <v>100.01</v>
      </c>
      <c r="D648" s="58">
        <v>5.01</v>
      </c>
      <c r="E648" s="14">
        <v>3364151</v>
      </c>
    </row>
    <row r="649" spans="1:5" s="10" customFormat="1" x14ac:dyDescent="0.3">
      <c r="A649" s="3">
        <f t="shared" si="25"/>
        <v>2038</v>
      </c>
      <c r="B649" s="58">
        <v>50.01</v>
      </c>
      <c r="C649" s="58">
        <v>100.01</v>
      </c>
      <c r="D649" s="58">
        <v>5.01</v>
      </c>
      <c r="E649" s="14">
        <v>3364151</v>
      </c>
    </row>
    <row r="650" spans="1:5" s="10" customFormat="1" x14ac:dyDescent="0.3">
      <c r="A650" s="3">
        <f t="shared" si="25"/>
        <v>2039</v>
      </c>
      <c r="B650" s="58">
        <v>50.01</v>
      </c>
      <c r="C650" s="58">
        <v>100.01</v>
      </c>
      <c r="D650" s="58">
        <v>5.01</v>
      </c>
      <c r="E650" s="14">
        <v>3364151</v>
      </c>
    </row>
    <row r="651" spans="1:5" s="10" customFormat="1" x14ac:dyDescent="0.3">
      <c r="A651" s="3">
        <f t="shared" si="25"/>
        <v>2040</v>
      </c>
      <c r="B651" s="58">
        <v>50.01</v>
      </c>
      <c r="C651" s="58">
        <v>100.01</v>
      </c>
      <c r="D651" s="58">
        <v>5.01</v>
      </c>
      <c r="E651" s="14">
        <v>3364151</v>
      </c>
    </row>
    <row r="652" spans="1:5" s="10" customFormat="1" x14ac:dyDescent="0.3">
      <c r="A652" s="3">
        <f t="shared" si="25"/>
        <v>2041</v>
      </c>
      <c r="B652" s="58">
        <v>50.01</v>
      </c>
      <c r="C652" s="58">
        <v>100.01</v>
      </c>
      <c r="D652" s="58">
        <v>5.01</v>
      </c>
      <c r="E652" s="14">
        <v>3364151</v>
      </c>
    </row>
    <row r="653" spans="1:5" s="10" customFormat="1" x14ac:dyDescent="0.3">
      <c r="A653" s="3">
        <f t="shared" si="25"/>
        <v>2042</v>
      </c>
      <c r="B653" s="58">
        <v>50.01</v>
      </c>
      <c r="C653" s="58">
        <v>100.01</v>
      </c>
      <c r="D653" s="58">
        <v>5.01</v>
      </c>
      <c r="E653" s="14">
        <v>3364151</v>
      </c>
    </row>
    <row r="654" spans="1:5" s="10" customFormat="1" x14ac:dyDescent="0.3">
      <c r="A654" s="3">
        <f t="shared" si="25"/>
        <v>2043</v>
      </c>
      <c r="B654" s="58">
        <v>50.01</v>
      </c>
      <c r="C654" s="58">
        <v>100.01</v>
      </c>
      <c r="D654" s="58">
        <v>5.01</v>
      </c>
      <c r="E654" s="14">
        <v>3364151</v>
      </c>
    </row>
    <row r="656" spans="1:5" x14ac:dyDescent="0.3">
      <c r="A656" s="3">
        <f>A631+1</f>
        <v>26</v>
      </c>
      <c r="B656" s="3" t="str">
        <f ca="1">OFFSET(Portfolios!$B$7,A656,0)</f>
        <v>Portfolio26</v>
      </c>
    </row>
    <row r="657" spans="1:12" s="11" customFormat="1" x14ac:dyDescent="0.3">
      <c r="A657" s="3"/>
      <c r="B657" s="42" t="s">
        <v>204</v>
      </c>
      <c r="C657" s="42" t="s">
        <v>205</v>
      </c>
      <c r="D657" s="42" t="s">
        <v>206</v>
      </c>
      <c r="E657" s="11" t="s">
        <v>207</v>
      </c>
      <c r="F657" s="11" t="s">
        <v>208</v>
      </c>
      <c r="G657" s="11" t="s">
        <v>209</v>
      </c>
      <c r="H657" s="11" t="s">
        <v>210</v>
      </c>
      <c r="I657" s="11" t="s">
        <v>211</v>
      </c>
      <c r="J657" s="11" t="s">
        <v>212</v>
      </c>
      <c r="K657" s="11" t="s">
        <v>213</v>
      </c>
      <c r="L657" s="11" t="s">
        <v>214</v>
      </c>
    </row>
    <row r="658" spans="1:12" s="11" customFormat="1" x14ac:dyDescent="0.3">
      <c r="A658" s="3" t="s">
        <v>160</v>
      </c>
      <c r="B658" s="42" t="s">
        <v>215</v>
      </c>
      <c r="C658" s="42" t="s">
        <v>215</v>
      </c>
      <c r="D658" s="42" t="s">
        <v>215</v>
      </c>
      <c r="E658" s="11" t="s">
        <v>216</v>
      </c>
      <c r="F658" s="11" t="s">
        <v>217</v>
      </c>
      <c r="G658" s="11" t="s">
        <v>217</v>
      </c>
      <c r="H658" s="11" t="s">
        <v>217</v>
      </c>
      <c r="I658" s="11" t="s">
        <v>217</v>
      </c>
      <c r="J658" s="11" t="s">
        <v>217</v>
      </c>
      <c r="K658" s="11" t="s">
        <v>217</v>
      </c>
    </row>
    <row r="659" spans="1:12" s="10" customFormat="1" x14ac:dyDescent="0.3">
      <c r="A659" s="3">
        <v>2023</v>
      </c>
      <c r="B659" s="58">
        <v>0</v>
      </c>
      <c r="C659" s="58">
        <v>0</v>
      </c>
      <c r="D659" s="58">
        <v>0</v>
      </c>
      <c r="E659" s="14">
        <v>0</v>
      </c>
    </row>
    <row r="660" spans="1:12" s="10" customFormat="1" x14ac:dyDescent="0.3">
      <c r="A660" s="3">
        <f>A659+1</f>
        <v>2024</v>
      </c>
      <c r="B660" s="58">
        <v>0</v>
      </c>
      <c r="C660" s="58">
        <v>0</v>
      </c>
      <c r="D660" s="58">
        <v>0</v>
      </c>
      <c r="E660" s="14">
        <v>0</v>
      </c>
    </row>
    <row r="661" spans="1:12" s="10" customFormat="1" x14ac:dyDescent="0.3">
      <c r="A661" s="3">
        <f t="shared" ref="A661:A679" si="26">A660+1</f>
        <v>2025</v>
      </c>
      <c r="B661" s="58">
        <v>0</v>
      </c>
      <c r="C661" s="58">
        <v>0</v>
      </c>
      <c r="D661" s="58">
        <v>0</v>
      </c>
      <c r="E661" s="14">
        <v>0</v>
      </c>
    </row>
    <row r="662" spans="1:12" s="10" customFormat="1" x14ac:dyDescent="0.3">
      <c r="A662" s="3">
        <f t="shared" si="26"/>
        <v>2026</v>
      </c>
      <c r="B662" s="58">
        <v>21.99</v>
      </c>
      <c r="C662" s="58">
        <v>43.01</v>
      </c>
      <c r="D662" s="58">
        <v>1</v>
      </c>
      <c r="E662" s="14">
        <v>1432200</v>
      </c>
    </row>
    <row r="663" spans="1:12" s="10" customFormat="1" x14ac:dyDescent="0.3">
      <c r="A663" s="3">
        <f t="shared" si="26"/>
        <v>2027</v>
      </c>
      <c r="B663" s="58">
        <v>27.98</v>
      </c>
      <c r="C663" s="58">
        <v>56</v>
      </c>
      <c r="D663" s="58">
        <v>1</v>
      </c>
      <c r="E663" s="14">
        <v>1844066</v>
      </c>
    </row>
    <row r="664" spans="1:12" s="10" customFormat="1" x14ac:dyDescent="0.3">
      <c r="A664" s="3">
        <f t="shared" si="26"/>
        <v>2028</v>
      </c>
      <c r="B664" s="58">
        <v>35.97</v>
      </c>
      <c r="C664" s="58">
        <v>70.989999999999995</v>
      </c>
      <c r="D664" s="58">
        <v>2.98</v>
      </c>
      <c r="E664" s="14">
        <v>2385698</v>
      </c>
    </row>
    <row r="665" spans="1:12" s="10" customFormat="1" x14ac:dyDescent="0.3">
      <c r="A665" s="3">
        <f t="shared" si="26"/>
        <v>2029</v>
      </c>
      <c r="B665" s="58">
        <v>42.98</v>
      </c>
      <c r="C665" s="58">
        <v>85</v>
      </c>
      <c r="D665" s="58">
        <v>4.99</v>
      </c>
      <c r="E665" s="14">
        <v>2885449</v>
      </c>
    </row>
    <row r="666" spans="1:12" s="10" customFormat="1" x14ac:dyDescent="0.3">
      <c r="A666" s="3">
        <f t="shared" si="26"/>
        <v>2030</v>
      </c>
      <c r="B666" s="58">
        <v>49.99</v>
      </c>
      <c r="C666" s="58">
        <v>100.01</v>
      </c>
      <c r="D666" s="58">
        <v>5</v>
      </c>
      <c r="E666" s="14">
        <v>3363500</v>
      </c>
    </row>
    <row r="667" spans="1:12" s="10" customFormat="1" x14ac:dyDescent="0.3">
      <c r="A667" s="3">
        <f t="shared" si="26"/>
        <v>2031</v>
      </c>
      <c r="B667" s="58">
        <v>50</v>
      </c>
      <c r="C667" s="58">
        <v>100.01</v>
      </c>
      <c r="D667" s="58">
        <v>5.01</v>
      </c>
      <c r="E667" s="14">
        <v>3363933.9999999991</v>
      </c>
    </row>
    <row r="668" spans="1:12" s="10" customFormat="1" x14ac:dyDescent="0.3">
      <c r="A668" s="3">
        <f t="shared" si="26"/>
        <v>2032</v>
      </c>
      <c r="B668" s="58">
        <v>50.01</v>
      </c>
      <c r="C668" s="58">
        <v>100.01</v>
      </c>
      <c r="D668" s="58">
        <v>5.01</v>
      </c>
      <c r="E668" s="14">
        <v>3364151</v>
      </c>
    </row>
    <row r="669" spans="1:12" s="10" customFormat="1" x14ac:dyDescent="0.3">
      <c r="A669" s="3">
        <f t="shared" si="26"/>
        <v>2033</v>
      </c>
      <c r="B669" s="58">
        <v>50.01</v>
      </c>
      <c r="C669" s="58">
        <v>100.01</v>
      </c>
      <c r="D669" s="58">
        <v>5.01</v>
      </c>
      <c r="E669" s="14">
        <v>3364151</v>
      </c>
    </row>
    <row r="670" spans="1:12" s="10" customFormat="1" x14ac:dyDescent="0.3">
      <c r="A670" s="3">
        <f t="shared" si="26"/>
        <v>2034</v>
      </c>
      <c r="B670" s="58">
        <v>50.01</v>
      </c>
      <c r="C670" s="58">
        <v>100.01</v>
      </c>
      <c r="D670" s="58">
        <v>5.01</v>
      </c>
      <c r="E670" s="14">
        <v>3364151</v>
      </c>
    </row>
    <row r="671" spans="1:12" s="10" customFormat="1" x14ac:dyDescent="0.3">
      <c r="A671" s="3">
        <f t="shared" si="26"/>
        <v>2035</v>
      </c>
      <c r="B671" s="58">
        <v>50.01</v>
      </c>
      <c r="C671" s="58">
        <v>100.01</v>
      </c>
      <c r="D671" s="58">
        <v>5.01</v>
      </c>
      <c r="E671" s="14">
        <v>3364151</v>
      </c>
    </row>
    <row r="672" spans="1:12" s="10" customFormat="1" x14ac:dyDescent="0.3">
      <c r="A672" s="3">
        <f t="shared" si="26"/>
        <v>2036</v>
      </c>
      <c r="B672" s="58">
        <v>50.01</v>
      </c>
      <c r="C672" s="58">
        <v>100.01</v>
      </c>
      <c r="D672" s="58">
        <v>5.01</v>
      </c>
      <c r="E672" s="14">
        <v>3364151</v>
      </c>
    </row>
    <row r="673" spans="1:12" s="10" customFormat="1" x14ac:dyDescent="0.3">
      <c r="A673" s="3">
        <f t="shared" si="26"/>
        <v>2037</v>
      </c>
      <c r="B673" s="58">
        <v>50.01</v>
      </c>
      <c r="C673" s="58">
        <v>100.01</v>
      </c>
      <c r="D673" s="58">
        <v>5.01</v>
      </c>
      <c r="E673" s="14">
        <v>3364151</v>
      </c>
    </row>
    <row r="674" spans="1:12" s="10" customFormat="1" x14ac:dyDescent="0.3">
      <c r="A674" s="3">
        <f t="shared" si="26"/>
        <v>2038</v>
      </c>
      <c r="B674" s="58">
        <v>50.01</v>
      </c>
      <c r="C674" s="58">
        <v>100.01</v>
      </c>
      <c r="D674" s="58">
        <v>5.01</v>
      </c>
      <c r="E674" s="14">
        <v>3364151</v>
      </c>
    </row>
    <row r="675" spans="1:12" s="10" customFormat="1" x14ac:dyDescent="0.3">
      <c r="A675" s="3">
        <f t="shared" si="26"/>
        <v>2039</v>
      </c>
      <c r="B675" s="58">
        <v>50.01</v>
      </c>
      <c r="C675" s="58">
        <v>100.01</v>
      </c>
      <c r="D675" s="58">
        <v>5.01</v>
      </c>
      <c r="E675" s="14">
        <v>3364151</v>
      </c>
    </row>
    <row r="676" spans="1:12" s="10" customFormat="1" x14ac:dyDescent="0.3">
      <c r="A676" s="3">
        <f t="shared" si="26"/>
        <v>2040</v>
      </c>
      <c r="B676" s="58">
        <v>50.01</v>
      </c>
      <c r="C676" s="58">
        <v>100.01</v>
      </c>
      <c r="D676" s="58">
        <v>5.01</v>
      </c>
      <c r="E676" s="14">
        <v>3364151</v>
      </c>
    </row>
    <row r="677" spans="1:12" s="10" customFormat="1" x14ac:dyDescent="0.3">
      <c r="A677" s="3">
        <f t="shared" si="26"/>
        <v>2041</v>
      </c>
      <c r="B677" s="58">
        <v>50.01</v>
      </c>
      <c r="C677" s="58">
        <v>100.01</v>
      </c>
      <c r="D677" s="58">
        <v>5.01</v>
      </c>
      <c r="E677" s="14">
        <v>3364151</v>
      </c>
    </row>
    <row r="678" spans="1:12" s="10" customFormat="1" x14ac:dyDescent="0.3">
      <c r="A678" s="3">
        <f t="shared" si="26"/>
        <v>2042</v>
      </c>
      <c r="B678" s="58">
        <v>50.01</v>
      </c>
      <c r="C678" s="58">
        <v>100.01</v>
      </c>
      <c r="D678" s="58">
        <v>5.01</v>
      </c>
      <c r="E678" s="14">
        <v>3364151</v>
      </c>
    </row>
    <row r="679" spans="1:12" s="10" customFormat="1" x14ac:dyDescent="0.3">
      <c r="A679" s="3">
        <f t="shared" si="26"/>
        <v>2043</v>
      </c>
      <c r="B679" s="58">
        <v>50.01</v>
      </c>
      <c r="C679" s="58">
        <v>100.01</v>
      </c>
      <c r="D679" s="58">
        <v>5.01</v>
      </c>
      <c r="E679" s="14">
        <v>3364151</v>
      </c>
    </row>
    <row r="681" spans="1:12" x14ac:dyDescent="0.3">
      <c r="A681" s="3">
        <f>A656+1</f>
        <v>27</v>
      </c>
      <c r="B681" s="3" t="str">
        <f ca="1">OFFSET(Portfolios!$B$7,A681,0)</f>
        <v>Portfolio27</v>
      </c>
    </row>
    <row r="682" spans="1:12" s="11" customFormat="1" x14ac:dyDescent="0.3">
      <c r="A682" s="3"/>
      <c r="B682" s="42" t="s">
        <v>204</v>
      </c>
      <c r="C682" s="42" t="s">
        <v>205</v>
      </c>
      <c r="D682" s="42" t="s">
        <v>206</v>
      </c>
      <c r="E682" s="11" t="s">
        <v>207</v>
      </c>
      <c r="F682" s="11" t="s">
        <v>208</v>
      </c>
      <c r="G682" s="11" t="s">
        <v>209</v>
      </c>
      <c r="H682" s="11" t="s">
        <v>210</v>
      </c>
      <c r="I682" s="11" t="s">
        <v>211</v>
      </c>
      <c r="J682" s="11" t="s">
        <v>212</v>
      </c>
      <c r="K682" s="11" t="s">
        <v>213</v>
      </c>
      <c r="L682" s="11" t="s">
        <v>214</v>
      </c>
    </row>
    <row r="683" spans="1:12" s="11" customFormat="1" x14ac:dyDescent="0.3">
      <c r="A683" s="3" t="s">
        <v>160</v>
      </c>
      <c r="B683" s="42" t="s">
        <v>215</v>
      </c>
      <c r="C683" s="42" t="s">
        <v>215</v>
      </c>
      <c r="D683" s="42" t="s">
        <v>215</v>
      </c>
      <c r="E683" s="11" t="s">
        <v>216</v>
      </c>
      <c r="F683" s="11" t="s">
        <v>217</v>
      </c>
      <c r="G683" s="11" t="s">
        <v>217</v>
      </c>
      <c r="H683" s="11" t="s">
        <v>217</v>
      </c>
      <c r="I683" s="11" t="s">
        <v>217</v>
      </c>
      <c r="J683" s="11" t="s">
        <v>217</v>
      </c>
      <c r="K683" s="11" t="s">
        <v>217</v>
      </c>
    </row>
    <row r="684" spans="1:12" s="10" customFormat="1" x14ac:dyDescent="0.3">
      <c r="A684" s="3">
        <v>2023</v>
      </c>
      <c r="B684" s="58">
        <v>0</v>
      </c>
      <c r="C684" s="58">
        <v>0</v>
      </c>
      <c r="D684" s="58">
        <v>0</v>
      </c>
      <c r="E684" s="14">
        <v>0</v>
      </c>
    </row>
    <row r="685" spans="1:12" s="10" customFormat="1" x14ac:dyDescent="0.3">
      <c r="A685" s="3">
        <f>A684+1</f>
        <v>2024</v>
      </c>
      <c r="B685" s="58">
        <v>0</v>
      </c>
      <c r="C685" s="58">
        <v>0</v>
      </c>
      <c r="D685" s="58">
        <v>0</v>
      </c>
      <c r="E685" s="14">
        <v>0</v>
      </c>
    </row>
    <row r="686" spans="1:12" s="10" customFormat="1" x14ac:dyDescent="0.3">
      <c r="A686" s="3">
        <f t="shared" ref="A686:A704" si="27">A685+1</f>
        <v>2025</v>
      </c>
      <c r="B686" s="58">
        <v>0</v>
      </c>
      <c r="C686" s="58">
        <v>0</v>
      </c>
      <c r="D686" s="58">
        <v>0</v>
      </c>
      <c r="E686" s="14">
        <v>0</v>
      </c>
    </row>
    <row r="687" spans="1:12" s="10" customFormat="1" x14ac:dyDescent="0.3">
      <c r="A687" s="3">
        <f t="shared" si="27"/>
        <v>2026</v>
      </c>
      <c r="B687" s="58">
        <v>21.99</v>
      </c>
      <c r="C687" s="58">
        <v>43.01</v>
      </c>
      <c r="D687" s="58">
        <v>1</v>
      </c>
      <c r="E687" s="14">
        <v>1432200</v>
      </c>
    </row>
    <row r="688" spans="1:12" s="10" customFormat="1" x14ac:dyDescent="0.3">
      <c r="A688" s="3">
        <f t="shared" si="27"/>
        <v>2027</v>
      </c>
      <c r="B688" s="58">
        <v>27.98</v>
      </c>
      <c r="C688" s="58">
        <v>56</v>
      </c>
      <c r="D688" s="58">
        <v>1</v>
      </c>
      <c r="E688" s="14">
        <v>1844066</v>
      </c>
    </row>
    <row r="689" spans="1:5" s="10" customFormat="1" x14ac:dyDescent="0.3">
      <c r="A689" s="3">
        <f t="shared" si="27"/>
        <v>2028</v>
      </c>
      <c r="B689" s="58">
        <v>35.97</v>
      </c>
      <c r="C689" s="58">
        <v>70.989999999999995</v>
      </c>
      <c r="D689" s="58">
        <v>2.99</v>
      </c>
      <c r="E689" s="14">
        <v>2385914.9999999995</v>
      </c>
    </row>
    <row r="690" spans="1:5" s="10" customFormat="1" x14ac:dyDescent="0.3">
      <c r="A690" s="3">
        <f t="shared" si="27"/>
        <v>2029</v>
      </c>
      <c r="B690" s="58">
        <v>42.98</v>
      </c>
      <c r="C690" s="58">
        <v>85</v>
      </c>
      <c r="D690" s="58">
        <v>5</v>
      </c>
      <c r="E690" s="14">
        <v>2885665.9999999995</v>
      </c>
    </row>
    <row r="691" spans="1:5" s="10" customFormat="1" x14ac:dyDescent="0.3">
      <c r="A691" s="3">
        <f t="shared" si="27"/>
        <v>2030</v>
      </c>
      <c r="B691" s="58">
        <v>49.99</v>
      </c>
      <c r="C691" s="58">
        <v>100.01</v>
      </c>
      <c r="D691" s="58">
        <v>5.01</v>
      </c>
      <c r="E691" s="14">
        <v>3363716.9999999995</v>
      </c>
    </row>
    <row r="692" spans="1:5" s="10" customFormat="1" x14ac:dyDescent="0.3">
      <c r="A692" s="3">
        <f t="shared" si="27"/>
        <v>2031</v>
      </c>
      <c r="B692" s="58">
        <v>50</v>
      </c>
      <c r="C692" s="58">
        <v>100.01</v>
      </c>
      <c r="D692" s="58">
        <v>5.01</v>
      </c>
      <c r="E692" s="14">
        <v>3363933.9999999991</v>
      </c>
    </row>
    <row r="693" spans="1:5" s="10" customFormat="1" x14ac:dyDescent="0.3">
      <c r="A693" s="3">
        <f t="shared" si="27"/>
        <v>2032</v>
      </c>
      <c r="B693" s="58">
        <v>50.01</v>
      </c>
      <c r="C693" s="58">
        <v>100.01</v>
      </c>
      <c r="D693" s="58">
        <v>5.01</v>
      </c>
      <c r="E693" s="14">
        <v>3364151</v>
      </c>
    </row>
    <row r="694" spans="1:5" s="10" customFormat="1" x14ac:dyDescent="0.3">
      <c r="A694" s="3">
        <f t="shared" si="27"/>
        <v>2033</v>
      </c>
      <c r="B694" s="58">
        <v>50.01</v>
      </c>
      <c r="C694" s="58">
        <v>100.01</v>
      </c>
      <c r="D694" s="58">
        <v>5.01</v>
      </c>
      <c r="E694" s="14">
        <v>3364151</v>
      </c>
    </row>
    <row r="695" spans="1:5" s="10" customFormat="1" x14ac:dyDescent="0.3">
      <c r="A695" s="3">
        <f t="shared" si="27"/>
        <v>2034</v>
      </c>
      <c r="B695" s="58">
        <v>50.01</v>
      </c>
      <c r="C695" s="58">
        <v>100.01</v>
      </c>
      <c r="D695" s="58">
        <v>5.01</v>
      </c>
      <c r="E695" s="14">
        <v>3364151</v>
      </c>
    </row>
    <row r="696" spans="1:5" s="10" customFormat="1" x14ac:dyDescent="0.3">
      <c r="A696" s="3">
        <f t="shared" si="27"/>
        <v>2035</v>
      </c>
      <c r="B696" s="58">
        <v>50.01</v>
      </c>
      <c r="C696" s="58">
        <v>100.01</v>
      </c>
      <c r="D696" s="58">
        <v>5.01</v>
      </c>
      <c r="E696" s="14">
        <v>3364151</v>
      </c>
    </row>
    <row r="697" spans="1:5" s="10" customFormat="1" x14ac:dyDescent="0.3">
      <c r="A697" s="3">
        <f t="shared" si="27"/>
        <v>2036</v>
      </c>
      <c r="B697" s="58">
        <v>50.01</v>
      </c>
      <c r="C697" s="58">
        <v>100.01</v>
      </c>
      <c r="D697" s="58">
        <v>5.01</v>
      </c>
      <c r="E697" s="14">
        <v>3364151</v>
      </c>
    </row>
    <row r="698" spans="1:5" s="10" customFormat="1" x14ac:dyDescent="0.3">
      <c r="A698" s="3">
        <f t="shared" si="27"/>
        <v>2037</v>
      </c>
      <c r="B698" s="58">
        <v>50.01</v>
      </c>
      <c r="C698" s="58">
        <v>100.01</v>
      </c>
      <c r="D698" s="58">
        <v>5.01</v>
      </c>
      <c r="E698" s="14">
        <v>3364151</v>
      </c>
    </row>
    <row r="699" spans="1:5" s="10" customFormat="1" x14ac:dyDescent="0.3">
      <c r="A699" s="3">
        <f t="shared" si="27"/>
        <v>2038</v>
      </c>
      <c r="B699" s="58">
        <v>50.01</v>
      </c>
      <c r="C699" s="58">
        <v>100.01</v>
      </c>
      <c r="D699" s="58">
        <v>5.01</v>
      </c>
      <c r="E699" s="14">
        <v>3364151</v>
      </c>
    </row>
    <row r="700" spans="1:5" s="10" customFormat="1" x14ac:dyDescent="0.3">
      <c r="A700" s="3">
        <f t="shared" si="27"/>
        <v>2039</v>
      </c>
      <c r="B700" s="58">
        <v>50.01</v>
      </c>
      <c r="C700" s="58">
        <v>100.01</v>
      </c>
      <c r="D700" s="58">
        <v>5.01</v>
      </c>
      <c r="E700" s="14">
        <v>3364151</v>
      </c>
    </row>
    <row r="701" spans="1:5" s="10" customFormat="1" x14ac:dyDescent="0.3">
      <c r="A701" s="3">
        <f t="shared" si="27"/>
        <v>2040</v>
      </c>
      <c r="B701" s="58">
        <v>50.01</v>
      </c>
      <c r="C701" s="58">
        <v>100.01</v>
      </c>
      <c r="D701" s="58">
        <v>5.01</v>
      </c>
      <c r="E701" s="14">
        <v>3364151</v>
      </c>
    </row>
    <row r="702" spans="1:5" s="10" customFormat="1" x14ac:dyDescent="0.3">
      <c r="A702" s="3">
        <f t="shared" si="27"/>
        <v>2041</v>
      </c>
      <c r="B702" s="58">
        <v>50.01</v>
      </c>
      <c r="C702" s="58">
        <v>100.01</v>
      </c>
      <c r="D702" s="58">
        <v>5.01</v>
      </c>
      <c r="E702" s="14">
        <v>3364151</v>
      </c>
    </row>
    <row r="703" spans="1:5" s="10" customFormat="1" x14ac:dyDescent="0.3">
      <c r="A703" s="3">
        <f t="shared" si="27"/>
        <v>2042</v>
      </c>
      <c r="B703" s="58">
        <v>50.01</v>
      </c>
      <c r="C703" s="58">
        <v>100.01</v>
      </c>
      <c r="D703" s="58">
        <v>5.01</v>
      </c>
      <c r="E703" s="14">
        <v>3364151</v>
      </c>
    </row>
    <row r="704" spans="1:5" s="10" customFormat="1" x14ac:dyDescent="0.3">
      <c r="A704" s="3">
        <f t="shared" si="27"/>
        <v>2043</v>
      </c>
      <c r="B704" s="58">
        <v>50.01</v>
      </c>
      <c r="C704" s="58">
        <v>100.01</v>
      </c>
      <c r="D704" s="58">
        <v>5.01</v>
      </c>
      <c r="E704" s="14">
        <v>3364151</v>
      </c>
    </row>
    <row r="706" spans="1:12" x14ac:dyDescent="0.3">
      <c r="A706" s="3">
        <f>A681+1</f>
        <v>28</v>
      </c>
      <c r="B706" s="3" t="str">
        <f ca="1">OFFSET(Portfolios!$B$7,A706,0)</f>
        <v>Portfolio28</v>
      </c>
    </row>
    <row r="707" spans="1:12" s="11" customFormat="1" x14ac:dyDescent="0.3">
      <c r="A707" s="3"/>
      <c r="B707" s="42" t="s">
        <v>204</v>
      </c>
      <c r="C707" s="42" t="s">
        <v>205</v>
      </c>
      <c r="D707" s="42" t="s">
        <v>206</v>
      </c>
      <c r="E707" s="11" t="s">
        <v>207</v>
      </c>
      <c r="F707" s="11" t="s">
        <v>208</v>
      </c>
      <c r="G707" s="11" t="s">
        <v>209</v>
      </c>
      <c r="H707" s="11" t="s">
        <v>210</v>
      </c>
      <c r="I707" s="11" t="s">
        <v>211</v>
      </c>
      <c r="J707" s="11" t="s">
        <v>212</v>
      </c>
      <c r="K707" s="11" t="s">
        <v>213</v>
      </c>
      <c r="L707" s="11" t="s">
        <v>214</v>
      </c>
    </row>
    <row r="708" spans="1:12" s="11" customFormat="1" x14ac:dyDescent="0.3">
      <c r="A708" s="3" t="s">
        <v>160</v>
      </c>
      <c r="B708" s="42" t="s">
        <v>215</v>
      </c>
      <c r="C708" s="42" t="s">
        <v>215</v>
      </c>
      <c r="D708" s="42" t="s">
        <v>215</v>
      </c>
      <c r="E708" s="11" t="s">
        <v>216</v>
      </c>
      <c r="F708" s="11" t="s">
        <v>217</v>
      </c>
      <c r="G708" s="11" t="s">
        <v>217</v>
      </c>
      <c r="H708" s="11" t="s">
        <v>217</v>
      </c>
      <c r="I708" s="11" t="s">
        <v>217</v>
      </c>
      <c r="J708" s="11" t="s">
        <v>217</v>
      </c>
      <c r="K708" s="11" t="s">
        <v>217</v>
      </c>
    </row>
    <row r="709" spans="1:12" s="10" customFormat="1" x14ac:dyDescent="0.3">
      <c r="A709" s="3">
        <v>2023</v>
      </c>
      <c r="B709" s="58">
        <v>0</v>
      </c>
      <c r="C709" s="58">
        <v>0</v>
      </c>
      <c r="D709" s="58">
        <v>0</v>
      </c>
      <c r="E709" s="14">
        <v>0</v>
      </c>
    </row>
    <row r="710" spans="1:12" s="10" customFormat="1" x14ac:dyDescent="0.3">
      <c r="A710" s="3">
        <f>A709+1</f>
        <v>2024</v>
      </c>
      <c r="B710" s="58">
        <v>0</v>
      </c>
      <c r="C710" s="58">
        <v>0</v>
      </c>
      <c r="D710" s="58">
        <v>0</v>
      </c>
      <c r="E710" s="14">
        <v>0</v>
      </c>
    </row>
    <row r="711" spans="1:12" s="10" customFormat="1" x14ac:dyDescent="0.3">
      <c r="A711" s="3">
        <f t="shared" ref="A711:A729" si="28">A710+1</f>
        <v>2025</v>
      </c>
      <c r="B711" s="58">
        <v>0</v>
      </c>
      <c r="C711" s="58">
        <v>0</v>
      </c>
      <c r="D711" s="58">
        <v>0</v>
      </c>
      <c r="E711" s="14">
        <v>0</v>
      </c>
    </row>
    <row r="712" spans="1:12" s="10" customFormat="1" x14ac:dyDescent="0.3">
      <c r="A712" s="3">
        <f t="shared" si="28"/>
        <v>2026</v>
      </c>
      <c r="B712" s="58">
        <v>21.99</v>
      </c>
      <c r="C712" s="58">
        <v>43.01</v>
      </c>
      <c r="D712" s="58">
        <v>1</v>
      </c>
      <c r="E712" s="14">
        <v>1432200</v>
      </c>
    </row>
    <row r="713" spans="1:12" s="10" customFormat="1" x14ac:dyDescent="0.3">
      <c r="A713" s="3">
        <f t="shared" si="28"/>
        <v>2027</v>
      </c>
      <c r="B713" s="58">
        <v>27.98</v>
      </c>
      <c r="C713" s="58">
        <v>56</v>
      </c>
      <c r="D713" s="58">
        <v>1</v>
      </c>
      <c r="E713" s="14">
        <v>1844066</v>
      </c>
    </row>
    <row r="714" spans="1:12" s="10" customFormat="1" x14ac:dyDescent="0.3">
      <c r="A714" s="3">
        <f t="shared" si="28"/>
        <v>2028</v>
      </c>
      <c r="B714" s="58">
        <v>35.979999999999997</v>
      </c>
      <c r="C714" s="58">
        <v>70.989999999999995</v>
      </c>
      <c r="D714" s="58">
        <v>2.99</v>
      </c>
      <c r="E714" s="14">
        <v>2386131.9999999995</v>
      </c>
    </row>
    <row r="715" spans="1:12" s="10" customFormat="1" x14ac:dyDescent="0.3">
      <c r="A715" s="3">
        <f t="shared" si="28"/>
        <v>2029</v>
      </c>
      <c r="B715" s="58">
        <v>42.99</v>
      </c>
      <c r="C715" s="58">
        <v>85</v>
      </c>
      <c r="D715" s="58">
        <v>5</v>
      </c>
      <c r="E715" s="14">
        <v>2885883.0000000005</v>
      </c>
    </row>
    <row r="716" spans="1:12" s="10" customFormat="1" x14ac:dyDescent="0.3">
      <c r="A716" s="3">
        <f t="shared" si="28"/>
        <v>2030</v>
      </c>
      <c r="B716" s="58">
        <v>50</v>
      </c>
      <c r="C716" s="58">
        <v>100.01</v>
      </c>
      <c r="D716" s="58">
        <v>5.01</v>
      </c>
      <c r="E716" s="14">
        <v>3363933.9999999991</v>
      </c>
    </row>
    <row r="717" spans="1:12" s="10" customFormat="1" x14ac:dyDescent="0.3">
      <c r="A717" s="3">
        <f t="shared" si="28"/>
        <v>2031</v>
      </c>
      <c r="B717" s="58">
        <v>50.01</v>
      </c>
      <c r="C717" s="58">
        <v>100.01</v>
      </c>
      <c r="D717" s="58">
        <v>5.01</v>
      </c>
      <c r="E717" s="14">
        <v>3364151</v>
      </c>
    </row>
    <row r="718" spans="1:12" s="10" customFormat="1" x14ac:dyDescent="0.3">
      <c r="A718" s="3">
        <f t="shared" si="28"/>
        <v>2032</v>
      </c>
      <c r="B718" s="58">
        <v>50.01</v>
      </c>
      <c r="C718" s="58">
        <v>100.01</v>
      </c>
      <c r="D718" s="58">
        <v>5.01</v>
      </c>
      <c r="E718" s="14">
        <v>3364151</v>
      </c>
    </row>
    <row r="719" spans="1:12" s="10" customFormat="1" x14ac:dyDescent="0.3">
      <c r="A719" s="3">
        <f t="shared" si="28"/>
        <v>2033</v>
      </c>
      <c r="B719" s="58">
        <v>50.01</v>
      </c>
      <c r="C719" s="58">
        <v>100.01</v>
      </c>
      <c r="D719" s="58">
        <v>5.01</v>
      </c>
      <c r="E719" s="14">
        <v>3364151</v>
      </c>
    </row>
    <row r="720" spans="1:12" s="10" customFormat="1" x14ac:dyDescent="0.3">
      <c r="A720" s="3">
        <f t="shared" si="28"/>
        <v>2034</v>
      </c>
      <c r="B720" s="58">
        <v>50.01</v>
      </c>
      <c r="C720" s="58">
        <v>100.01</v>
      </c>
      <c r="D720" s="58">
        <v>5.01</v>
      </c>
      <c r="E720" s="14">
        <v>3364151</v>
      </c>
    </row>
    <row r="721" spans="1:12" s="10" customFormat="1" x14ac:dyDescent="0.3">
      <c r="A721" s="3">
        <f t="shared" si="28"/>
        <v>2035</v>
      </c>
      <c r="B721" s="58">
        <v>50.01</v>
      </c>
      <c r="C721" s="58">
        <v>100.01</v>
      </c>
      <c r="D721" s="58">
        <v>5.01</v>
      </c>
      <c r="E721" s="14">
        <v>3364151</v>
      </c>
    </row>
    <row r="722" spans="1:12" s="10" customFormat="1" x14ac:dyDescent="0.3">
      <c r="A722" s="3">
        <f t="shared" si="28"/>
        <v>2036</v>
      </c>
      <c r="B722" s="58">
        <v>50.01</v>
      </c>
      <c r="C722" s="58">
        <v>100.01</v>
      </c>
      <c r="D722" s="58">
        <v>5.01</v>
      </c>
      <c r="E722" s="14">
        <v>3364151</v>
      </c>
    </row>
    <row r="723" spans="1:12" s="10" customFormat="1" x14ac:dyDescent="0.3">
      <c r="A723" s="3">
        <f t="shared" si="28"/>
        <v>2037</v>
      </c>
      <c r="B723" s="58">
        <v>50.01</v>
      </c>
      <c r="C723" s="58">
        <v>100.01</v>
      </c>
      <c r="D723" s="58">
        <v>5.01</v>
      </c>
      <c r="E723" s="14">
        <v>3364151</v>
      </c>
    </row>
    <row r="724" spans="1:12" s="10" customFormat="1" x14ac:dyDescent="0.3">
      <c r="A724" s="3">
        <f t="shared" si="28"/>
        <v>2038</v>
      </c>
      <c r="B724" s="58">
        <v>50.01</v>
      </c>
      <c r="C724" s="58">
        <v>100.01</v>
      </c>
      <c r="D724" s="58">
        <v>5.01</v>
      </c>
      <c r="E724" s="14">
        <v>3364151</v>
      </c>
    </row>
    <row r="725" spans="1:12" s="10" customFormat="1" x14ac:dyDescent="0.3">
      <c r="A725" s="3">
        <f t="shared" si="28"/>
        <v>2039</v>
      </c>
      <c r="B725" s="58">
        <v>50.01</v>
      </c>
      <c r="C725" s="58">
        <v>100.01</v>
      </c>
      <c r="D725" s="58">
        <v>5.01</v>
      </c>
      <c r="E725" s="14">
        <v>3364151</v>
      </c>
    </row>
    <row r="726" spans="1:12" s="10" customFormat="1" x14ac:dyDescent="0.3">
      <c r="A726" s="3">
        <f t="shared" si="28"/>
        <v>2040</v>
      </c>
      <c r="B726" s="58">
        <v>50.01</v>
      </c>
      <c r="C726" s="58">
        <v>100.01</v>
      </c>
      <c r="D726" s="58">
        <v>5.01</v>
      </c>
      <c r="E726" s="14">
        <v>3364151</v>
      </c>
    </row>
    <row r="727" spans="1:12" s="10" customFormat="1" x14ac:dyDescent="0.3">
      <c r="A727" s="3">
        <f t="shared" si="28"/>
        <v>2041</v>
      </c>
      <c r="B727" s="58">
        <v>50.01</v>
      </c>
      <c r="C727" s="58">
        <v>100.01</v>
      </c>
      <c r="D727" s="58">
        <v>5.01</v>
      </c>
      <c r="E727" s="14">
        <v>3364151</v>
      </c>
    </row>
    <row r="728" spans="1:12" s="10" customFormat="1" x14ac:dyDescent="0.3">
      <c r="A728" s="3">
        <f t="shared" si="28"/>
        <v>2042</v>
      </c>
      <c r="B728" s="58">
        <v>50.01</v>
      </c>
      <c r="C728" s="58">
        <v>100.01</v>
      </c>
      <c r="D728" s="58">
        <v>5.01</v>
      </c>
      <c r="E728" s="14">
        <v>3364151</v>
      </c>
    </row>
    <row r="729" spans="1:12" s="10" customFormat="1" x14ac:dyDescent="0.3">
      <c r="A729" s="3">
        <f t="shared" si="28"/>
        <v>2043</v>
      </c>
      <c r="B729" s="58">
        <v>50.01</v>
      </c>
      <c r="C729" s="58">
        <v>100.01</v>
      </c>
      <c r="D729" s="58">
        <v>5.01</v>
      </c>
      <c r="E729" s="14">
        <v>3364151</v>
      </c>
    </row>
    <row r="731" spans="1:12" x14ac:dyDescent="0.3">
      <c r="A731" s="3">
        <f>A706+1</f>
        <v>29</v>
      </c>
      <c r="B731" s="3" t="str">
        <f ca="1">OFFSET(Portfolios!$B$7,A731,0)</f>
        <v>Portfolio29</v>
      </c>
    </row>
    <row r="732" spans="1:12" s="11" customFormat="1" x14ac:dyDescent="0.3">
      <c r="A732" s="3"/>
      <c r="B732" s="42" t="s">
        <v>204</v>
      </c>
      <c r="C732" s="42" t="s">
        <v>205</v>
      </c>
      <c r="D732" s="42" t="s">
        <v>206</v>
      </c>
      <c r="E732" s="11" t="s">
        <v>207</v>
      </c>
      <c r="F732" s="11" t="s">
        <v>208</v>
      </c>
      <c r="G732" s="11" t="s">
        <v>209</v>
      </c>
      <c r="H732" s="11" t="s">
        <v>210</v>
      </c>
      <c r="I732" s="11" t="s">
        <v>211</v>
      </c>
      <c r="J732" s="11" t="s">
        <v>212</v>
      </c>
      <c r="K732" s="11" t="s">
        <v>213</v>
      </c>
      <c r="L732" s="11" t="s">
        <v>214</v>
      </c>
    </row>
    <row r="733" spans="1:12" s="11" customFormat="1" x14ac:dyDescent="0.3">
      <c r="A733" s="3" t="s">
        <v>160</v>
      </c>
      <c r="B733" s="42" t="s">
        <v>215</v>
      </c>
      <c r="C733" s="42" t="s">
        <v>215</v>
      </c>
      <c r="D733" s="42" t="s">
        <v>215</v>
      </c>
      <c r="E733" s="11" t="s">
        <v>216</v>
      </c>
      <c r="F733" s="11" t="s">
        <v>217</v>
      </c>
      <c r="G733" s="11" t="s">
        <v>217</v>
      </c>
      <c r="H733" s="11" t="s">
        <v>217</v>
      </c>
      <c r="I733" s="11" t="s">
        <v>217</v>
      </c>
      <c r="J733" s="11" t="s">
        <v>217</v>
      </c>
      <c r="K733" s="11" t="s">
        <v>217</v>
      </c>
    </row>
    <row r="734" spans="1:12" s="10" customFormat="1" x14ac:dyDescent="0.3">
      <c r="A734" s="3">
        <v>2023</v>
      </c>
      <c r="B734" s="58">
        <v>0</v>
      </c>
      <c r="C734" s="58">
        <v>0</v>
      </c>
      <c r="D734" s="58">
        <v>0</v>
      </c>
      <c r="E734" s="14">
        <v>0</v>
      </c>
    </row>
    <row r="735" spans="1:12" s="10" customFormat="1" x14ac:dyDescent="0.3">
      <c r="A735" s="3">
        <f>A734+1</f>
        <v>2024</v>
      </c>
      <c r="B735" s="58">
        <v>0</v>
      </c>
      <c r="C735" s="58">
        <v>0</v>
      </c>
      <c r="D735" s="58">
        <v>0</v>
      </c>
      <c r="E735" s="14">
        <v>0</v>
      </c>
    </row>
    <row r="736" spans="1:12" s="10" customFormat="1" x14ac:dyDescent="0.3">
      <c r="A736" s="3">
        <f t="shared" ref="A736:A754" si="29">A735+1</f>
        <v>2025</v>
      </c>
      <c r="B736" s="58">
        <v>0</v>
      </c>
      <c r="C736" s="58">
        <v>0</v>
      </c>
      <c r="D736" s="58">
        <v>0</v>
      </c>
      <c r="E736" s="14">
        <v>0</v>
      </c>
    </row>
    <row r="737" spans="1:5" s="10" customFormat="1" x14ac:dyDescent="0.3">
      <c r="A737" s="3">
        <f t="shared" si="29"/>
        <v>2026</v>
      </c>
      <c r="B737" s="58">
        <v>21.99</v>
      </c>
      <c r="C737" s="58">
        <v>43.01</v>
      </c>
      <c r="D737" s="58">
        <v>1</v>
      </c>
      <c r="E737" s="14">
        <v>1432200</v>
      </c>
    </row>
    <row r="738" spans="1:5" s="10" customFormat="1" x14ac:dyDescent="0.3">
      <c r="A738" s="3">
        <f t="shared" si="29"/>
        <v>2027</v>
      </c>
      <c r="B738" s="58">
        <v>27.98</v>
      </c>
      <c r="C738" s="58">
        <v>56</v>
      </c>
      <c r="D738" s="58">
        <v>1</v>
      </c>
      <c r="E738" s="14">
        <v>1844066</v>
      </c>
    </row>
    <row r="739" spans="1:5" s="10" customFormat="1" x14ac:dyDescent="0.3">
      <c r="A739" s="3">
        <f t="shared" si="29"/>
        <v>2028</v>
      </c>
      <c r="B739" s="58">
        <v>35.97</v>
      </c>
      <c r="C739" s="58">
        <v>70.989999999999995</v>
      </c>
      <c r="D739" s="58">
        <v>2.99</v>
      </c>
      <c r="E739" s="14">
        <v>2385914.9999999995</v>
      </c>
    </row>
    <row r="740" spans="1:5" s="10" customFormat="1" x14ac:dyDescent="0.3">
      <c r="A740" s="3">
        <f t="shared" si="29"/>
        <v>2029</v>
      </c>
      <c r="B740" s="58">
        <v>42.98</v>
      </c>
      <c r="C740" s="58">
        <v>85</v>
      </c>
      <c r="D740" s="58">
        <v>5</v>
      </c>
      <c r="E740" s="14">
        <v>2885665.9999999995</v>
      </c>
    </row>
    <row r="741" spans="1:5" s="10" customFormat="1" x14ac:dyDescent="0.3">
      <c r="A741" s="3">
        <f t="shared" si="29"/>
        <v>2030</v>
      </c>
      <c r="B741" s="58">
        <v>49.99</v>
      </c>
      <c r="C741" s="58">
        <v>100.01</v>
      </c>
      <c r="D741" s="58">
        <v>5.01</v>
      </c>
      <c r="E741" s="14">
        <v>3363716.9999999995</v>
      </c>
    </row>
    <row r="742" spans="1:5" s="10" customFormat="1" x14ac:dyDescent="0.3">
      <c r="A742" s="3">
        <f t="shared" si="29"/>
        <v>2031</v>
      </c>
      <c r="B742" s="58">
        <v>50</v>
      </c>
      <c r="C742" s="58">
        <v>100.01</v>
      </c>
      <c r="D742" s="58">
        <v>5.01</v>
      </c>
      <c r="E742" s="14">
        <v>3363933.9999999991</v>
      </c>
    </row>
    <row r="743" spans="1:5" s="10" customFormat="1" x14ac:dyDescent="0.3">
      <c r="A743" s="3">
        <f t="shared" si="29"/>
        <v>2032</v>
      </c>
      <c r="B743" s="58">
        <v>50.01</v>
      </c>
      <c r="C743" s="58">
        <v>100.01</v>
      </c>
      <c r="D743" s="58">
        <v>5.01</v>
      </c>
      <c r="E743" s="14">
        <v>3364151</v>
      </c>
    </row>
    <row r="744" spans="1:5" s="10" customFormat="1" x14ac:dyDescent="0.3">
      <c r="A744" s="3">
        <f t="shared" si="29"/>
        <v>2033</v>
      </c>
      <c r="B744" s="58">
        <v>50.01</v>
      </c>
      <c r="C744" s="58">
        <v>100.01</v>
      </c>
      <c r="D744" s="58">
        <v>5.01</v>
      </c>
      <c r="E744" s="14">
        <v>3364151</v>
      </c>
    </row>
    <row r="745" spans="1:5" s="10" customFormat="1" x14ac:dyDescent="0.3">
      <c r="A745" s="3">
        <f t="shared" si="29"/>
        <v>2034</v>
      </c>
      <c r="B745" s="58">
        <v>50.01</v>
      </c>
      <c r="C745" s="58">
        <v>100.01</v>
      </c>
      <c r="D745" s="58">
        <v>5.01</v>
      </c>
      <c r="E745" s="14">
        <v>3364151</v>
      </c>
    </row>
    <row r="746" spans="1:5" s="10" customFormat="1" x14ac:dyDescent="0.3">
      <c r="A746" s="3">
        <f t="shared" si="29"/>
        <v>2035</v>
      </c>
      <c r="B746" s="58">
        <v>50.01</v>
      </c>
      <c r="C746" s="58">
        <v>100.01</v>
      </c>
      <c r="D746" s="58">
        <v>5.01</v>
      </c>
      <c r="E746" s="14">
        <v>3364151</v>
      </c>
    </row>
    <row r="747" spans="1:5" s="10" customFormat="1" x14ac:dyDescent="0.3">
      <c r="A747" s="3">
        <f t="shared" si="29"/>
        <v>2036</v>
      </c>
      <c r="B747" s="58">
        <v>50.01</v>
      </c>
      <c r="C747" s="58">
        <v>100.01</v>
      </c>
      <c r="D747" s="58">
        <v>5.01</v>
      </c>
      <c r="E747" s="14">
        <v>3364151</v>
      </c>
    </row>
    <row r="748" spans="1:5" s="10" customFormat="1" x14ac:dyDescent="0.3">
      <c r="A748" s="3">
        <f t="shared" si="29"/>
        <v>2037</v>
      </c>
      <c r="B748" s="58">
        <v>50.01</v>
      </c>
      <c r="C748" s="58">
        <v>100.01</v>
      </c>
      <c r="D748" s="58">
        <v>5.01</v>
      </c>
      <c r="E748" s="14">
        <v>3364151</v>
      </c>
    </row>
    <row r="749" spans="1:5" s="10" customFormat="1" x14ac:dyDescent="0.3">
      <c r="A749" s="3">
        <f t="shared" si="29"/>
        <v>2038</v>
      </c>
      <c r="B749" s="58">
        <v>50.01</v>
      </c>
      <c r="C749" s="58">
        <v>100.01</v>
      </c>
      <c r="D749" s="58">
        <v>5.01</v>
      </c>
      <c r="E749" s="14">
        <v>3364151</v>
      </c>
    </row>
    <row r="750" spans="1:5" s="10" customFormat="1" x14ac:dyDescent="0.3">
      <c r="A750" s="3">
        <f t="shared" si="29"/>
        <v>2039</v>
      </c>
      <c r="B750" s="58">
        <v>50.01</v>
      </c>
      <c r="C750" s="58">
        <v>100.01</v>
      </c>
      <c r="D750" s="58">
        <v>5.01</v>
      </c>
      <c r="E750" s="14">
        <v>3364151</v>
      </c>
    </row>
    <row r="751" spans="1:5" s="10" customFormat="1" x14ac:dyDescent="0.3">
      <c r="A751" s="3">
        <f t="shared" si="29"/>
        <v>2040</v>
      </c>
      <c r="B751" s="58">
        <v>50.01</v>
      </c>
      <c r="C751" s="58">
        <v>100.01</v>
      </c>
      <c r="D751" s="58">
        <v>5.01</v>
      </c>
      <c r="E751" s="14">
        <v>3364151</v>
      </c>
    </row>
    <row r="752" spans="1:5" s="10" customFormat="1" x14ac:dyDescent="0.3">
      <c r="A752" s="3">
        <f t="shared" si="29"/>
        <v>2041</v>
      </c>
      <c r="B752" s="58">
        <v>50.01</v>
      </c>
      <c r="C752" s="58">
        <v>100.01</v>
      </c>
      <c r="D752" s="58">
        <v>5.01</v>
      </c>
      <c r="E752" s="14">
        <v>3364151</v>
      </c>
    </row>
    <row r="753" spans="1:12" s="10" customFormat="1" x14ac:dyDescent="0.3">
      <c r="A753" s="3">
        <f t="shared" si="29"/>
        <v>2042</v>
      </c>
      <c r="B753" s="58">
        <v>50.01</v>
      </c>
      <c r="C753" s="58">
        <v>100.01</v>
      </c>
      <c r="D753" s="58">
        <v>5.01</v>
      </c>
      <c r="E753" s="14">
        <v>3364151</v>
      </c>
    </row>
    <row r="754" spans="1:12" s="10" customFormat="1" x14ac:dyDescent="0.3">
      <c r="A754" s="3">
        <f t="shared" si="29"/>
        <v>2043</v>
      </c>
      <c r="B754" s="58">
        <v>50.01</v>
      </c>
      <c r="C754" s="58">
        <v>100.01</v>
      </c>
      <c r="D754" s="58">
        <v>5.01</v>
      </c>
      <c r="E754" s="14">
        <v>3364151</v>
      </c>
    </row>
    <row r="756" spans="1:12" x14ac:dyDescent="0.3">
      <c r="A756" s="3">
        <f>A731+1</f>
        <v>30</v>
      </c>
      <c r="B756" s="3" t="str">
        <f ca="1">OFFSET(Portfolios!$B$7,A756,0)</f>
        <v>Portfolio30</v>
      </c>
    </row>
    <row r="757" spans="1:12" s="11" customFormat="1" x14ac:dyDescent="0.3">
      <c r="A757" s="3"/>
      <c r="B757" s="42" t="s">
        <v>204</v>
      </c>
      <c r="C757" s="42" t="s">
        <v>205</v>
      </c>
      <c r="D757" s="42" t="s">
        <v>206</v>
      </c>
      <c r="E757" s="11" t="s">
        <v>207</v>
      </c>
      <c r="F757" s="11" t="s">
        <v>208</v>
      </c>
      <c r="G757" s="11" t="s">
        <v>209</v>
      </c>
      <c r="H757" s="11" t="s">
        <v>210</v>
      </c>
      <c r="I757" s="11" t="s">
        <v>211</v>
      </c>
      <c r="J757" s="11" t="s">
        <v>212</v>
      </c>
      <c r="K757" s="11" t="s">
        <v>213</v>
      </c>
      <c r="L757" s="11" t="s">
        <v>214</v>
      </c>
    </row>
    <row r="758" spans="1:12" s="11" customFormat="1" x14ac:dyDescent="0.3">
      <c r="A758" s="3" t="s">
        <v>160</v>
      </c>
      <c r="B758" s="42" t="s">
        <v>215</v>
      </c>
      <c r="C758" s="42" t="s">
        <v>215</v>
      </c>
      <c r="D758" s="42" t="s">
        <v>215</v>
      </c>
      <c r="E758" s="11" t="s">
        <v>216</v>
      </c>
      <c r="F758" s="11" t="s">
        <v>217</v>
      </c>
      <c r="G758" s="11" t="s">
        <v>217</v>
      </c>
      <c r="H758" s="11" t="s">
        <v>217</v>
      </c>
      <c r="I758" s="11" t="s">
        <v>217</v>
      </c>
      <c r="J758" s="11" t="s">
        <v>217</v>
      </c>
      <c r="K758" s="11" t="s">
        <v>217</v>
      </c>
    </row>
    <row r="759" spans="1:12" s="10" customFormat="1" x14ac:dyDescent="0.3">
      <c r="A759" s="3">
        <v>2023</v>
      </c>
      <c r="B759" s="58">
        <v>0</v>
      </c>
      <c r="C759" s="58">
        <v>0</v>
      </c>
      <c r="D759" s="58">
        <v>0</v>
      </c>
      <c r="E759" s="14">
        <v>0</v>
      </c>
    </row>
    <row r="760" spans="1:12" s="10" customFormat="1" x14ac:dyDescent="0.3">
      <c r="A760" s="3">
        <f>A759+1</f>
        <v>2024</v>
      </c>
      <c r="B760" s="58">
        <v>0</v>
      </c>
      <c r="C760" s="58">
        <v>0</v>
      </c>
      <c r="D760" s="58">
        <v>0</v>
      </c>
      <c r="E760" s="14">
        <v>0</v>
      </c>
    </row>
    <row r="761" spans="1:12" s="10" customFormat="1" x14ac:dyDescent="0.3">
      <c r="A761" s="3">
        <f t="shared" ref="A761:A779" si="30">A760+1</f>
        <v>2025</v>
      </c>
      <c r="B761" s="58">
        <v>0</v>
      </c>
      <c r="C761" s="58">
        <v>0</v>
      </c>
      <c r="D761" s="58">
        <v>0</v>
      </c>
      <c r="E761" s="14">
        <v>0</v>
      </c>
    </row>
    <row r="762" spans="1:12" s="10" customFormat="1" x14ac:dyDescent="0.3">
      <c r="A762" s="3">
        <f t="shared" si="30"/>
        <v>2026</v>
      </c>
      <c r="B762" s="58">
        <v>21.99</v>
      </c>
      <c r="C762" s="58">
        <v>43.01</v>
      </c>
      <c r="D762" s="58">
        <v>1</v>
      </c>
      <c r="E762" s="14">
        <v>1432200</v>
      </c>
    </row>
    <row r="763" spans="1:12" s="10" customFormat="1" x14ac:dyDescent="0.3">
      <c r="A763" s="3">
        <f t="shared" si="30"/>
        <v>2027</v>
      </c>
      <c r="B763" s="58">
        <v>27.98</v>
      </c>
      <c r="C763" s="58">
        <v>56</v>
      </c>
      <c r="D763" s="58">
        <v>1</v>
      </c>
      <c r="E763" s="14">
        <v>1844066</v>
      </c>
    </row>
    <row r="764" spans="1:12" s="10" customFormat="1" x14ac:dyDescent="0.3">
      <c r="A764" s="3">
        <f t="shared" si="30"/>
        <v>2028</v>
      </c>
      <c r="B764" s="58">
        <v>35.97</v>
      </c>
      <c r="C764" s="58">
        <v>70.989999999999995</v>
      </c>
      <c r="D764" s="58">
        <v>2.98</v>
      </c>
      <c r="E764" s="14">
        <v>2385698</v>
      </c>
    </row>
    <row r="765" spans="1:12" s="10" customFormat="1" x14ac:dyDescent="0.3">
      <c r="A765" s="3">
        <f t="shared" si="30"/>
        <v>2029</v>
      </c>
      <c r="B765" s="58">
        <v>42.98</v>
      </c>
      <c r="C765" s="58">
        <v>85</v>
      </c>
      <c r="D765" s="58">
        <v>4.99</v>
      </c>
      <c r="E765" s="14">
        <v>2885449</v>
      </c>
    </row>
    <row r="766" spans="1:12" s="10" customFormat="1" x14ac:dyDescent="0.3">
      <c r="A766" s="3">
        <f t="shared" si="30"/>
        <v>2030</v>
      </c>
      <c r="B766" s="58">
        <v>49.99</v>
      </c>
      <c r="C766" s="58">
        <v>100.01</v>
      </c>
      <c r="D766" s="58">
        <v>5</v>
      </c>
      <c r="E766" s="14">
        <v>3363500</v>
      </c>
    </row>
    <row r="767" spans="1:12" s="10" customFormat="1" x14ac:dyDescent="0.3">
      <c r="A767" s="3">
        <f t="shared" si="30"/>
        <v>2031</v>
      </c>
      <c r="B767" s="58">
        <v>50</v>
      </c>
      <c r="C767" s="58">
        <v>100.01</v>
      </c>
      <c r="D767" s="58">
        <v>5.01</v>
      </c>
      <c r="E767" s="14">
        <v>3363933.9999999991</v>
      </c>
    </row>
    <row r="768" spans="1:12" s="10" customFormat="1" x14ac:dyDescent="0.3">
      <c r="A768" s="3">
        <f t="shared" si="30"/>
        <v>2032</v>
      </c>
      <c r="B768" s="58">
        <v>50.01</v>
      </c>
      <c r="C768" s="58">
        <v>100.01</v>
      </c>
      <c r="D768" s="58">
        <v>5.01</v>
      </c>
      <c r="E768" s="14">
        <v>3364151</v>
      </c>
    </row>
    <row r="769" spans="1:12" s="10" customFormat="1" x14ac:dyDescent="0.3">
      <c r="A769" s="3">
        <f t="shared" si="30"/>
        <v>2033</v>
      </c>
      <c r="B769" s="58">
        <v>50.01</v>
      </c>
      <c r="C769" s="58">
        <v>100.01</v>
      </c>
      <c r="D769" s="58">
        <v>5.01</v>
      </c>
      <c r="E769" s="14">
        <v>3364151</v>
      </c>
    </row>
    <row r="770" spans="1:12" s="10" customFormat="1" x14ac:dyDescent="0.3">
      <c r="A770" s="3">
        <f t="shared" si="30"/>
        <v>2034</v>
      </c>
      <c r="B770" s="58">
        <v>50.01</v>
      </c>
      <c r="C770" s="58">
        <v>100.01</v>
      </c>
      <c r="D770" s="58">
        <v>5.01</v>
      </c>
      <c r="E770" s="14">
        <v>3364151</v>
      </c>
    </row>
    <row r="771" spans="1:12" s="10" customFormat="1" x14ac:dyDescent="0.3">
      <c r="A771" s="3">
        <f t="shared" si="30"/>
        <v>2035</v>
      </c>
      <c r="B771" s="58">
        <v>50.01</v>
      </c>
      <c r="C771" s="58">
        <v>100.01</v>
      </c>
      <c r="D771" s="58">
        <v>5.01</v>
      </c>
      <c r="E771" s="14">
        <v>3364151</v>
      </c>
    </row>
    <row r="772" spans="1:12" s="10" customFormat="1" x14ac:dyDescent="0.3">
      <c r="A772" s="3">
        <f t="shared" si="30"/>
        <v>2036</v>
      </c>
      <c r="B772" s="58">
        <v>50.01</v>
      </c>
      <c r="C772" s="58">
        <v>100.01</v>
      </c>
      <c r="D772" s="58">
        <v>5.01</v>
      </c>
      <c r="E772" s="14">
        <v>3364151</v>
      </c>
    </row>
    <row r="773" spans="1:12" s="10" customFormat="1" x14ac:dyDescent="0.3">
      <c r="A773" s="3">
        <f t="shared" si="30"/>
        <v>2037</v>
      </c>
      <c r="B773" s="58">
        <v>50.01</v>
      </c>
      <c r="C773" s="58">
        <v>100.01</v>
      </c>
      <c r="D773" s="58">
        <v>5.01</v>
      </c>
      <c r="E773" s="14">
        <v>3364151</v>
      </c>
    </row>
    <row r="774" spans="1:12" s="10" customFormat="1" x14ac:dyDescent="0.3">
      <c r="A774" s="3">
        <f t="shared" si="30"/>
        <v>2038</v>
      </c>
      <c r="B774" s="58">
        <v>50.01</v>
      </c>
      <c r="C774" s="58">
        <v>100.01</v>
      </c>
      <c r="D774" s="58">
        <v>5.01</v>
      </c>
      <c r="E774" s="14">
        <v>3364151</v>
      </c>
    </row>
    <row r="775" spans="1:12" s="10" customFormat="1" x14ac:dyDescent="0.3">
      <c r="A775" s="3">
        <f t="shared" si="30"/>
        <v>2039</v>
      </c>
      <c r="B775" s="58">
        <v>50.01</v>
      </c>
      <c r="C775" s="58">
        <v>100.01</v>
      </c>
      <c r="D775" s="58">
        <v>5.01</v>
      </c>
      <c r="E775" s="14">
        <v>3364151</v>
      </c>
    </row>
    <row r="776" spans="1:12" s="10" customFormat="1" x14ac:dyDescent="0.3">
      <c r="A776" s="3">
        <f t="shared" si="30"/>
        <v>2040</v>
      </c>
      <c r="B776" s="58">
        <v>50.01</v>
      </c>
      <c r="C776" s="58">
        <v>100.01</v>
      </c>
      <c r="D776" s="58">
        <v>5.01</v>
      </c>
      <c r="E776" s="14">
        <v>3364151</v>
      </c>
    </row>
    <row r="777" spans="1:12" s="10" customFormat="1" x14ac:dyDescent="0.3">
      <c r="A777" s="3">
        <f t="shared" si="30"/>
        <v>2041</v>
      </c>
      <c r="B777" s="58">
        <v>50.01</v>
      </c>
      <c r="C777" s="58">
        <v>100.01</v>
      </c>
      <c r="D777" s="58">
        <v>5.01</v>
      </c>
      <c r="E777" s="14">
        <v>3364151</v>
      </c>
    </row>
    <row r="778" spans="1:12" s="10" customFormat="1" x14ac:dyDescent="0.3">
      <c r="A778" s="3">
        <f t="shared" si="30"/>
        <v>2042</v>
      </c>
      <c r="B778" s="58">
        <v>50.01</v>
      </c>
      <c r="C778" s="58">
        <v>100.01</v>
      </c>
      <c r="D778" s="58">
        <v>5.01</v>
      </c>
      <c r="E778" s="14">
        <v>3364151</v>
      </c>
    </row>
    <row r="779" spans="1:12" s="10" customFormat="1" x14ac:dyDescent="0.3">
      <c r="A779" s="3">
        <f t="shared" si="30"/>
        <v>2043</v>
      </c>
      <c r="B779" s="58">
        <v>50.01</v>
      </c>
      <c r="C779" s="58">
        <v>100.01</v>
      </c>
      <c r="D779" s="58">
        <v>5.01</v>
      </c>
      <c r="E779" s="14">
        <v>3364151</v>
      </c>
    </row>
    <row r="781" spans="1:12" x14ac:dyDescent="0.3">
      <c r="A781" s="3">
        <f>A756+1</f>
        <v>31</v>
      </c>
      <c r="B781" s="3" t="str">
        <f ca="1">OFFSET(Portfolios!$B$7,A781,0)</f>
        <v>Portfolio31</v>
      </c>
    </row>
    <row r="782" spans="1:12" s="11" customFormat="1" x14ac:dyDescent="0.3">
      <c r="A782" s="3"/>
      <c r="B782" s="42" t="s">
        <v>204</v>
      </c>
      <c r="C782" s="42" t="s">
        <v>205</v>
      </c>
      <c r="D782" s="42" t="s">
        <v>206</v>
      </c>
      <c r="E782" s="11" t="s">
        <v>207</v>
      </c>
      <c r="F782" s="11" t="s">
        <v>208</v>
      </c>
      <c r="G782" s="11" t="s">
        <v>209</v>
      </c>
      <c r="H782" s="11" t="s">
        <v>210</v>
      </c>
      <c r="I782" s="11" t="s">
        <v>211</v>
      </c>
      <c r="J782" s="11" t="s">
        <v>212</v>
      </c>
      <c r="K782" s="11" t="s">
        <v>213</v>
      </c>
      <c r="L782" s="11" t="s">
        <v>214</v>
      </c>
    </row>
    <row r="783" spans="1:12" s="11" customFormat="1" x14ac:dyDescent="0.3">
      <c r="A783" s="3" t="s">
        <v>160</v>
      </c>
      <c r="B783" s="42" t="s">
        <v>215</v>
      </c>
      <c r="C783" s="42" t="s">
        <v>215</v>
      </c>
      <c r="D783" s="42" t="s">
        <v>215</v>
      </c>
      <c r="E783" s="11" t="s">
        <v>216</v>
      </c>
      <c r="F783" s="11" t="s">
        <v>217</v>
      </c>
      <c r="G783" s="11" t="s">
        <v>217</v>
      </c>
      <c r="H783" s="11" t="s">
        <v>217</v>
      </c>
      <c r="I783" s="11" t="s">
        <v>217</v>
      </c>
      <c r="J783" s="11" t="s">
        <v>217</v>
      </c>
      <c r="K783" s="11" t="s">
        <v>217</v>
      </c>
    </row>
    <row r="784" spans="1:12" s="10" customFormat="1" x14ac:dyDescent="0.3">
      <c r="A784" s="3">
        <v>2023</v>
      </c>
      <c r="B784" s="31">
        <v>0</v>
      </c>
      <c r="C784" s="31">
        <v>0</v>
      </c>
      <c r="D784" s="31">
        <v>0</v>
      </c>
      <c r="E784" s="14">
        <v>0</v>
      </c>
    </row>
    <row r="785" spans="1:5" s="10" customFormat="1" x14ac:dyDescent="0.3">
      <c r="A785" s="3">
        <f>A784+1</f>
        <v>2024</v>
      </c>
      <c r="B785" s="31">
        <v>0</v>
      </c>
      <c r="C785" s="31">
        <v>0</v>
      </c>
      <c r="D785" s="31">
        <v>0</v>
      </c>
      <c r="E785" s="14">
        <v>0</v>
      </c>
    </row>
    <row r="786" spans="1:5" s="10" customFormat="1" x14ac:dyDescent="0.3">
      <c r="A786" s="3">
        <f t="shared" ref="A786:A804" si="31">A785+1</f>
        <v>2025</v>
      </c>
      <c r="B786" s="31">
        <v>0</v>
      </c>
      <c r="C786" s="31">
        <v>0</v>
      </c>
      <c r="D786" s="31">
        <v>0</v>
      </c>
      <c r="E786" s="14">
        <v>0</v>
      </c>
    </row>
    <row r="787" spans="1:5" s="10" customFormat="1" x14ac:dyDescent="0.3">
      <c r="A787" s="3">
        <f t="shared" si="31"/>
        <v>2026</v>
      </c>
      <c r="B787" s="31">
        <v>21.99</v>
      </c>
      <c r="C787" s="31">
        <v>43.01</v>
      </c>
      <c r="D787" s="31">
        <v>1</v>
      </c>
      <c r="E787" s="14">
        <v>1432200</v>
      </c>
    </row>
    <row r="788" spans="1:5" s="10" customFormat="1" x14ac:dyDescent="0.3">
      <c r="A788" s="3">
        <f t="shared" si="31"/>
        <v>2027</v>
      </c>
      <c r="B788" s="31">
        <v>27.98</v>
      </c>
      <c r="C788" s="31">
        <v>56</v>
      </c>
      <c r="D788" s="31">
        <v>1</v>
      </c>
      <c r="E788" s="14">
        <v>1844066</v>
      </c>
    </row>
    <row r="789" spans="1:5" s="10" customFormat="1" x14ac:dyDescent="0.3">
      <c r="A789" s="3">
        <f t="shared" si="31"/>
        <v>2028</v>
      </c>
      <c r="B789" s="31">
        <v>35.97</v>
      </c>
      <c r="C789" s="31">
        <v>70.989999999999995</v>
      </c>
      <c r="D789" s="31">
        <v>2.99</v>
      </c>
      <c r="E789" s="14">
        <v>2385914.9999999995</v>
      </c>
    </row>
    <row r="790" spans="1:5" s="10" customFormat="1" x14ac:dyDescent="0.3">
      <c r="A790" s="3">
        <f t="shared" si="31"/>
        <v>2029</v>
      </c>
      <c r="B790" s="31">
        <v>42.98</v>
      </c>
      <c r="C790" s="31">
        <v>85</v>
      </c>
      <c r="D790" s="31">
        <v>5</v>
      </c>
      <c r="E790" s="14">
        <v>2885665.9999999995</v>
      </c>
    </row>
    <row r="791" spans="1:5" s="10" customFormat="1" x14ac:dyDescent="0.3">
      <c r="A791" s="3">
        <f t="shared" si="31"/>
        <v>2030</v>
      </c>
      <c r="B791" s="31">
        <v>49.99</v>
      </c>
      <c r="C791" s="31">
        <v>100.01</v>
      </c>
      <c r="D791" s="31">
        <v>5.01</v>
      </c>
      <c r="E791" s="14">
        <v>3363716.9999999995</v>
      </c>
    </row>
    <row r="792" spans="1:5" s="10" customFormat="1" x14ac:dyDescent="0.3">
      <c r="A792" s="3">
        <f t="shared" si="31"/>
        <v>2031</v>
      </c>
      <c r="B792" s="31">
        <v>50</v>
      </c>
      <c r="C792" s="31">
        <v>100.01</v>
      </c>
      <c r="D792" s="31">
        <v>5.01</v>
      </c>
      <c r="E792" s="14">
        <v>3363933.9999999991</v>
      </c>
    </row>
    <row r="793" spans="1:5" s="10" customFormat="1" x14ac:dyDescent="0.3">
      <c r="A793" s="3">
        <f t="shared" si="31"/>
        <v>2032</v>
      </c>
      <c r="B793" s="31">
        <v>50.01</v>
      </c>
      <c r="C793" s="31">
        <v>100.01</v>
      </c>
      <c r="D793" s="31">
        <v>5.01</v>
      </c>
      <c r="E793" s="14">
        <v>3364151</v>
      </c>
    </row>
    <row r="794" spans="1:5" s="10" customFormat="1" x14ac:dyDescent="0.3">
      <c r="A794" s="3">
        <f t="shared" si="31"/>
        <v>2033</v>
      </c>
      <c r="B794" s="31">
        <v>50.01</v>
      </c>
      <c r="C794" s="31">
        <v>100.01</v>
      </c>
      <c r="D794" s="31">
        <v>5.01</v>
      </c>
      <c r="E794" s="14">
        <v>3364151</v>
      </c>
    </row>
    <row r="795" spans="1:5" s="10" customFormat="1" x14ac:dyDescent="0.3">
      <c r="A795" s="3">
        <f t="shared" si="31"/>
        <v>2034</v>
      </c>
      <c r="B795" s="31">
        <v>50.01</v>
      </c>
      <c r="C795" s="31">
        <v>100.01</v>
      </c>
      <c r="D795" s="31">
        <v>5.01</v>
      </c>
      <c r="E795" s="14">
        <v>3364151</v>
      </c>
    </row>
    <row r="796" spans="1:5" s="10" customFormat="1" x14ac:dyDescent="0.3">
      <c r="A796" s="3">
        <f t="shared" si="31"/>
        <v>2035</v>
      </c>
      <c r="B796" s="31">
        <v>50.01</v>
      </c>
      <c r="C796" s="31">
        <v>100.01</v>
      </c>
      <c r="D796" s="31">
        <v>5.01</v>
      </c>
      <c r="E796" s="14">
        <v>3364151</v>
      </c>
    </row>
    <row r="797" spans="1:5" s="10" customFormat="1" x14ac:dyDescent="0.3">
      <c r="A797" s="3">
        <f t="shared" si="31"/>
        <v>2036</v>
      </c>
      <c r="B797" s="31">
        <v>50.01</v>
      </c>
      <c r="C797" s="31">
        <v>100.01</v>
      </c>
      <c r="D797" s="31">
        <v>5.01</v>
      </c>
      <c r="E797" s="14">
        <v>3364151</v>
      </c>
    </row>
    <row r="798" spans="1:5" s="10" customFormat="1" x14ac:dyDescent="0.3">
      <c r="A798" s="3">
        <f t="shared" si="31"/>
        <v>2037</v>
      </c>
      <c r="B798" s="31">
        <v>50.01</v>
      </c>
      <c r="C798" s="31">
        <v>100.01</v>
      </c>
      <c r="D798" s="31">
        <v>5.01</v>
      </c>
      <c r="E798" s="14">
        <v>3364151</v>
      </c>
    </row>
    <row r="799" spans="1:5" s="10" customFormat="1" x14ac:dyDescent="0.3">
      <c r="A799" s="3">
        <f t="shared" si="31"/>
        <v>2038</v>
      </c>
      <c r="B799" s="31">
        <v>50.01</v>
      </c>
      <c r="C799" s="31">
        <v>100.01</v>
      </c>
      <c r="D799" s="31">
        <v>5.01</v>
      </c>
      <c r="E799" s="14">
        <v>3364151</v>
      </c>
    </row>
    <row r="800" spans="1:5" s="10" customFormat="1" x14ac:dyDescent="0.3">
      <c r="A800" s="3">
        <f t="shared" si="31"/>
        <v>2039</v>
      </c>
      <c r="B800" s="31">
        <v>50.01</v>
      </c>
      <c r="C800" s="31">
        <v>100.01</v>
      </c>
      <c r="D800" s="31">
        <v>5.01</v>
      </c>
      <c r="E800" s="14">
        <v>3364151</v>
      </c>
    </row>
    <row r="801" spans="1:12" s="10" customFormat="1" x14ac:dyDescent="0.3">
      <c r="A801" s="3">
        <f t="shared" si="31"/>
        <v>2040</v>
      </c>
      <c r="B801" s="31">
        <v>50.01</v>
      </c>
      <c r="C801" s="31">
        <v>100.01</v>
      </c>
      <c r="D801" s="31">
        <v>5.01</v>
      </c>
      <c r="E801" s="14">
        <v>3364151</v>
      </c>
    </row>
    <row r="802" spans="1:12" s="10" customFormat="1" x14ac:dyDescent="0.3">
      <c r="A802" s="3">
        <f t="shared" si="31"/>
        <v>2041</v>
      </c>
      <c r="B802" s="31">
        <v>50.01</v>
      </c>
      <c r="C802" s="31">
        <v>100.01</v>
      </c>
      <c r="D802" s="31">
        <v>5.01</v>
      </c>
      <c r="E802" s="14">
        <v>3364151</v>
      </c>
    </row>
    <row r="803" spans="1:12" s="10" customFormat="1" x14ac:dyDescent="0.3">
      <c r="A803" s="3">
        <f t="shared" si="31"/>
        <v>2042</v>
      </c>
      <c r="B803" s="31">
        <v>50.01</v>
      </c>
      <c r="C803" s="31">
        <v>100.01</v>
      </c>
      <c r="D803" s="31">
        <v>5.01</v>
      </c>
      <c r="E803" s="14">
        <v>3364151</v>
      </c>
    </row>
    <row r="804" spans="1:12" s="10" customFormat="1" x14ac:dyDescent="0.3">
      <c r="A804" s="3">
        <f t="shared" si="31"/>
        <v>2043</v>
      </c>
      <c r="B804" s="31">
        <v>50.01</v>
      </c>
      <c r="C804" s="31">
        <v>100.01</v>
      </c>
      <c r="D804" s="31">
        <v>5.01</v>
      </c>
      <c r="E804" s="14">
        <v>3364151</v>
      </c>
    </row>
    <row r="806" spans="1:12" x14ac:dyDescent="0.3">
      <c r="A806" s="3">
        <f>A781+1</f>
        <v>32</v>
      </c>
      <c r="B806" s="3" t="str">
        <f ca="1">OFFSET(Portfolios!$B$7,A806,0)</f>
        <v>Portfolio32</v>
      </c>
    </row>
    <row r="807" spans="1:12" s="11" customFormat="1" x14ac:dyDescent="0.3">
      <c r="A807" s="3"/>
      <c r="B807" s="42" t="s">
        <v>204</v>
      </c>
      <c r="C807" s="42" t="s">
        <v>205</v>
      </c>
      <c r="D807" s="42" t="s">
        <v>206</v>
      </c>
      <c r="E807" s="11" t="s">
        <v>207</v>
      </c>
      <c r="F807" s="11" t="s">
        <v>208</v>
      </c>
      <c r="G807" s="11" t="s">
        <v>209</v>
      </c>
      <c r="H807" s="11" t="s">
        <v>210</v>
      </c>
      <c r="I807" s="11" t="s">
        <v>211</v>
      </c>
      <c r="J807" s="11" t="s">
        <v>212</v>
      </c>
      <c r="K807" s="11" t="s">
        <v>213</v>
      </c>
      <c r="L807" s="11" t="s">
        <v>214</v>
      </c>
    </row>
    <row r="808" spans="1:12" s="11" customFormat="1" x14ac:dyDescent="0.3">
      <c r="A808" s="3" t="s">
        <v>160</v>
      </c>
      <c r="B808" s="42" t="s">
        <v>215</v>
      </c>
      <c r="C808" s="42" t="s">
        <v>215</v>
      </c>
      <c r="D808" s="42" t="s">
        <v>215</v>
      </c>
      <c r="E808" s="11" t="s">
        <v>216</v>
      </c>
      <c r="F808" s="11" t="s">
        <v>217</v>
      </c>
      <c r="G808" s="11" t="s">
        <v>217</v>
      </c>
      <c r="H808" s="11" t="s">
        <v>217</v>
      </c>
      <c r="I808" s="11" t="s">
        <v>217</v>
      </c>
      <c r="J808" s="11" t="s">
        <v>217</v>
      </c>
      <c r="K808" s="11" t="s">
        <v>217</v>
      </c>
    </row>
    <row r="809" spans="1:12" s="10" customFormat="1" x14ac:dyDescent="0.3">
      <c r="A809" s="3">
        <v>2023</v>
      </c>
      <c r="B809" s="31">
        <v>0</v>
      </c>
      <c r="C809" s="31">
        <v>0</v>
      </c>
      <c r="D809" s="31">
        <v>0</v>
      </c>
      <c r="E809" s="14">
        <v>0</v>
      </c>
    </row>
    <row r="810" spans="1:12" s="10" customFormat="1" x14ac:dyDescent="0.3">
      <c r="A810" s="3">
        <f>A809+1</f>
        <v>2024</v>
      </c>
      <c r="B810" s="31">
        <v>0</v>
      </c>
      <c r="C810" s="31">
        <v>0</v>
      </c>
      <c r="D810" s="31">
        <v>0</v>
      </c>
      <c r="E810" s="14">
        <v>0</v>
      </c>
    </row>
    <row r="811" spans="1:12" s="10" customFormat="1" x14ac:dyDescent="0.3">
      <c r="A811" s="3">
        <f t="shared" ref="A811:A829" si="32">A810+1</f>
        <v>2025</v>
      </c>
      <c r="B811" s="31">
        <v>0</v>
      </c>
      <c r="C811" s="31">
        <v>0</v>
      </c>
      <c r="D811" s="31">
        <v>0</v>
      </c>
      <c r="E811" s="14">
        <v>0</v>
      </c>
    </row>
    <row r="812" spans="1:12" s="10" customFormat="1" x14ac:dyDescent="0.3">
      <c r="A812" s="3">
        <f t="shared" si="32"/>
        <v>2026</v>
      </c>
      <c r="B812" s="31">
        <v>21.99</v>
      </c>
      <c r="C812" s="31">
        <v>43.01</v>
      </c>
      <c r="D812" s="31">
        <v>1</v>
      </c>
      <c r="E812" s="14">
        <v>1432200</v>
      </c>
    </row>
    <row r="813" spans="1:12" s="10" customFormat="1" x14ac:dyDescent="0.3">
      <c r="A813" s="3">
        <f t="shared" si="32"/>
        <v>2027</v>
      </c>
      <c r="B813" s="31">
        <v>27.98</v>
      </c>
      <c r="C813" s="31">
        <v>56</v>
      </c>
      <c r="D813" s="31">
        <v>1</v>
      </c>
      <c r="E813" s="14">
        <v>1844066</v>
      </c>
    </row>
    <row r="814" spans="1:12" s="10" customFormat="1" x14ac:dyDescent="0.3">
      <c r="A814" s="3">
        <f t="shared" si="32"/>
        <v>2028</v>
      </c>
      <c r="B814" s="31">
        <v>35.97</v>
      </c>
      <c r="C814" s="31">
        <v>70.989999999999995</v>
      </c>
      <c r="D814" s="31">
        <v>2.99</v>
      </c>
      <c r="E814" s="14">
        <v>2385914.9999999995</v>
      </c>
    </row>
    <row r="815" spans="1:12" s="10" customFormat="1" x14ac:dyDescent="0.3">
      <c r="A815" s="3">
        <f t="shared" si="32"/>
        <v>2029</v>
      </c>
      <c r="B815" s="31">
        <v>42.98</v>
      </c>
      <c r="C815" s="31">
        <v>85</v>
      </c>
      <c r="D815" s="31">
        <v>5</v>
      </c>
      <c r="E815" s="14">
        <v>2885665.9999999995</v>
      </c>
    </row>
    <row r="816" spans="1:12" s="10" customFormat="1" x14ac:dyDescent="0.3">
      <c r="A816" s="3">
        <f t="shared" si="32"/>
        <v>2030</v>
      </c>
      <c r="B816" s="31">
        <v>49.99</v>
      </c>
      <c r="C816" s="31">
        <v>100.01</v>
      </c>
      <c r="D816" s="31">
        <v>5.01</v>
      </c>
      <c r="E816" s="14">
        <v>3363716.9999999995</v>
      </c>
    </row>
    <row r="817" spans="1:12" s="10" customFormat="1" x14ac:dyDescent="0.3">
      <c r="A817" s="3">
        <f t="shared" si="32"/>
        <v>2031</v>
      </c>
      <c r="B817" s="31">
        <v>50</v>
      </c>
      <c r="C817" s="31">
        <v>100.01</v>
      </c>
      <c r="D817" s="31">
        <v>5.01</v>
      </c>
      <c r="E817" s="14">
        <v>3363933.9999999991</v>
      </c>
    </row>
    <row r="818" spans="1:12" s="10" customFormat="1" x14ac:dyDescent="0.3">
      <c r="A818" s="3">
        <f t="shared" si="32"/>
        <v>2032</v>
      </c>
      <c r="B818" s="31">
        <v>50.01</v>
      </c>
      <c r="C818" s="31">
        <v>100.01</v>
      </c>
      <c r="D818" s="31">
        <v>5.01</v>
      </c>
      <c r="E818" s="14">
        <v>3364151</v>
      </c>
    </row>
    <row r="819" spans="1:12" s="10" customFormat="1" x14ac:dyDescent="0.3">
      <c r="A819" s="3">
        <f t="shared" si="32"/>
        <v>2033</v>
      </c>
      <c r="B819" s="31">
        <v>50.01</v>
      </c>
      <c r="C819" s="31">
        <v>100.01</v>
      </c>
      <c r="D819" s="31">
        <v>5.01</v>
      </c>
      <c r="E819" s="14">
        <v>3364151</v>
      </c>
    </row>
    <row r="820" spans="1:12" s="10" customFormat="1" x14ac:dyDescent="0.3">
      <c r="A820" s="3">
        <f t="shared" si="32"/>
        <v>2034</v>
      </c>
      <c r="B820" s="31">
        <v>50.01</v>
      </c>
      <c r="C820" s="31">
        <v>100.01</v>
      </c>
      <c r="D820" s="31">
        <v>5.01</v>
      </c>
      <c r="E820" s="14">
        <v>3364151</v>
      </c>
    </row>
    <row r="821" spans="1:12" s="10" customFormat="1" x14ac:dyDescent="0.3">
      <c r="A821" s="3">
        <f t="shared" si="32"/>
        <v>2035</v>
      </c>
      <c r="B821" s="31">
        <v>50.01</v>
      </c>
      <c r="C821" s="31">
        <v>100.01</v>
      </c>
      <c r="D821" s="31">
        <v>5.01</v>
      </c>
      <c r="E821" s="14">
        <v>3364151</v>
      </c>
    </row>
    <row r="822" spans="1:12" s="10" customFormat="1" x14ac:dyDescent="0.3">
      <c r="A822" s="3">
        <f t="shared" si="32"/>
        <v>2036</v>
      </c>
      <c r="B822" s="31">
        <v>50.01</v>
      </c>
      <c r="C822" s="31">
        <v>100.01</v>
      </c>
      <c r="D822" s="31">
        <v>5.01</v>
      </c>
      <c r="E822" s="14">
        <v>3364151</v>
      </c>
    </row>
    <row r="823" spans="1:12" s="10" customFormat="1" x14ac:dyDescent="0.3">
      <c r="A823" s="3">
        <f t="shared" si="32"/>
        <v>2037</v>
      </c>
      <c r="B823" s="31">
        <v>50.01</v>
      </c>
      <c r="C823" s="31">
        <v>100.01</v>
      </c>
      <c r="D823" s="31">
        <v>5.01</v>
      </c>
      <c r="E823" s="14">
        <v>3364151</v>
      </c>
    </row>
    <row r="824" spans="1:12" s="10" customFormat="1" x14ac:dyDescent="0.3">
      <c r="A824" s="3">
        <f t="shared" si="32"/>
        <v>2038</v>
      </c>
      <c r="B824" s="31">
        <v>50.01</v>
      </c>
      <c r="C824" s="31">
        <v>100.01</v>
      </c>
      <c r="D824" s="31">
        <v>5.01</v>
      </c>
      <c r="E824" s="14">
        <v>3364151</v>
      </c>
    </row>
    <row r="825" spans="1:12" s="10" customFormat="1" x14ac:dyDescent="0.3">
      <c r="A825" s="3">
        <f t="shared" si="32"/>
        <v>2039</v>
      </c>
      <c r="B825" s="31">
        <v>50.01</v>
      </c>
      <c r="C825" s="31">
        <v>100.01</v>
      </c>
      <c r="D825" s="31">
        <v>5.01</v>
      </c>
      <c r="E825" s="14">
        <v>3364151</v>
      </c>
    </row>
    <row r="826" spans="1:12" s="10" customFormat="1" x14ac:dyDescent="0.3">
      <c r="A826" s="3">
        <f t="shared" si="32"/>
        <v>2040</v>
      </c>
      <c r="B826" s="31">
        <v>50.01</v>
      </c>
      <c r="C826" s="31">
        <v>100.01</v>
      </c>
      <c r="D826" s="31">
        <v>5.01</v>
      </c>
      <c r="E826" s="14">
        <v>3364151</v>
      </c>
    </row>
    <row r="827" spans="1:12" s="10" customFormat="1" x14ac:dyDescent="0.3">
      <c r="A827" s="3">
        <f t="shared" si="32"/>
        <v>2041</v>
      </c>
      <c r="B827" s="31">
        <v>50.01</v>
      </c>
      <c r="C827" s="31">
        <v>100.01</v>
      </c>
      <c r="D827" s="31">
        <v>5.01</v>
      </c>
      <c r="E827" s="14">
        <v>3364151</v>
      </c>
    </row>
    <row r="828" spans="1:12" s="10" customFormat="1" x14ac:dyDescent="0.3">
      <c r="A828" s="3">
        <f t="shared" si="32"/>
        <v>2042</v>
      </c>
      <c r="B828" s="31">
        <v>50.01</v>
      </c>
      <c r="C828" s="31">
        <v>100.01</v>
      </c>
      <c r="D828" s="31">
        <v>5.01</v>
      </c>
      <c r="E828" s="14">
        <v>3364151</v>
      </c>
    </row>
    <row r="829" spans="1:12" s="10" customFormat="1" x14ac:dyDescent="0.3">
      <c r="A829" s="3">
        <f t="shared" si="32"/>
        <v>2043</v>
      </c>
      <c r="B829" s="31">
        <v>50.01</v>
      </c>
      <c r="C829" s="31">
        <v>100.01</v>
      </c>
      <c r="D829" s="31">
        <v>5.01</v>
      </c>
      <c r="E829" s="14">
        <v>3364151</v>
      </c>
    </row>
    <row r="831" spans="1:12" x14ac:dyDescent="0.3">
      <c r="A831" s="3">
        <f>A806+1</f>
        <v>33</v>
      </c>
      <c r="B831" s="3" t="str">
        <f ca="1">OFFSET(Portfolios!$B$7,A831,0)</f>
        <v>Portfolio33</v>
      </c>
    </row>
    <row r="832" spans="1:12" s="11" customFormat="1" x14ac:dyDescent="0.3">
      <c r="A832" s="3"/>
      <c r="B832" s="42" t="s">
        <v>204</v>
      </c>
      <c r="C832" s="42" t="s">
        <v>205</v>
      </c>
      <c r="D832" s="42" t="s">
        <v>206</v>
      </c>
      <c r="E832" s="11" t="s">
        <v>207</v>
      </c>
      <c r="F832" s="11" t="s">
        <v>208</v>
      </c>
      <c r="G832" s="11" t="s">
        <v>209</v>
      </c>
      <c r="H832" s="11" t="s">
        <v>210</v>
      </c>
      <c r="I832" s="11" t="s">
        <v>211</v>
      </c>
      <c r="J832" s="11" t="s">
        <v>212</v>
      </c>
      <c r="K832" s="11" t="s">
        <v>213</v>
      </c>
      <c r="L832" s="11" t="s">
        <v>214</v>
      </c>
    </row>
    <row r="833" spans="1:11" s="11" customFormat="1" x14ac:dyDescent="0.3">
      <c r="A833" s="3" t="s">
        <v>160</v>
      </c>
      <c r="B833" s="42" t="s">
        <v>215</v>
      </c>
      <c r="C833" s="42" t="s">
        <v>215</v>
      </c>
      <c r="D833" s="42" t="s">
        <v>215</v>
      </c>
      <c r="E833" s="11" t="s">
        <v>216</v>
      </c>
      <c r="F833" s="11" t="s">
        <v>217</v>
      </c>
      <c r="G833" s="11" t="s">
        <v>217</v>
      </c>
      <c r="H833" s="11" t="s">
        <v>217</v>
      </c>
      <c r="I833" s="11" t="s">
        <v>217</v>
      </c>
      <c r="J833" s="11" t="s">
        <v>217</v>
      </c>
      <c r="K833" s="11" t="s">
        <v>217</v>
      </c>
    </row>
    <row r="834" spans="1:11" s="10" customFormat="1" x14ac:dyDescent="0.3">
      <c r="A834" s="3">
        <v>2023</v>
      </c>
      <c r="B834" s="31">
        <v>0</v>
      </c>
      <c r="C834" s="31">
        <v>0</v>
      </c>
      <c r="D834" s="31">
        <v>0</v>
      </c>
      <c r="E834" s="14">
        <v>0</v>
      </c>
    </row>
    <row r="835" spans="1:11" s="10" customFormat="1" x14ac:dyDescent="0.3">
      <c r="A835" s="3">
        <f>A834+1</f>
        <v>2024</v>
      </c>
      <c r="B835" s="31">
        <v>0</v>
      </c>
      <c r="C835" s="31">
        <v>0</v>
      </c>
      <c r="D835" s="31">
        <v>0</v>
      </c>
      <c r="E835" s="14">
        <v>0</v>
      </c>
    </row>
    <row r="836" spans="1:11" s="10" customFormat="1" x14ac:dyDescent="0.3">
      <c r="A836" s="3">
        <f t="shared" ref="A836:A854" si="33">A835+1</f>
        <v>2025</v>
      </c>
      <c r="B836" s="31">
        <v>0</v>
      </c>
      <c r="C836" s="31">
        <v>0</v>
      </c>
      <c r="D836" s="31">
        <v>0</v>
      </c>
      <c r="E836" s="14">
        <v>0</v>
      </c>
    </row>
    <row r="837" spans="1:11" s="10" customFormat="1" x14ac:dyDescent="0.3">
      <c r="A837" s="3">
        <f t="shared" si="33"/>
        <v>2026</v>
      </c>
      <c r="B837" s="31">
        <v>21.99</v>
      </c>
      <c r="C837" s="31">
        <v>42.99</v>
      </c>
      <c r="D837" s="31">
        <v>1</v>
      </c>
      <c r="E837" s="14">
        <v>1431766</v>
      </c>
    </row>
    <row r="838" spans="1:11" s="10" customFormat="1" x14ac:dyDescent="0.3">
      <c r="A838" s="3">
        <f t="shared" si="33"/>
        <v>2027</v>
      </c>
      <c r="B838" s="31">
        <v>27.98</v>
      </c>
      <c r="C838" s="31">
        <v>55.98</v>
      </c>
      <c r="D838" s="31">
        <v>1</v>
      </c>
      <c r="E838" s="14">
        <v>1843631.9999999998</v>
      </c>
    </row>
    <row r="839" spans="1:11" s="10" customFormat="1" x14ac:dyDescent="0.3">
      <c r="A839" s="3">
        <f t="shared" si="33"/>
        <v>2028</v>
      </c>
      <c r="B839" s="31">
        <v>35.97</v>
      </c>
      <c r="C839" s="31">
        <v>70.989999999999995</v>
      </c>
      <c r="D839" s="31">
        <v>2.99</v>
      </c>
      <c r="E839" s="14">
        <v>2385914.9999999995</v>
      </c>
    </row>
    <row r="840" spans="1:11" s="10" customFormat="1" x14ac:dyDescent="0.3">
      <c r="A840" s="3">
        <f t="shared" si="33"/>
        <v>2029</v>
      </c>
      <c r="B840" s="31">
        <v>42.98</v>
      </c>
      <c r="C840" s="31">
        <v>85</v>
      </c>
      <c r="D840" s="31">
        <v>5</v>
      </c>
      <c r="E840" s="14">
        <v>2885665.9999999995</v>
      </c>
    </row>
    <row r="841" spans="1:11" s="10" customFormat="1" x14ac:dyDescent="0.3">
      <c r="A841" s="3">
        <f t="shared" si="33"/>
        <v>2030</v>
      </c>
      <c r="B841" s="31">
        <v>49.99</v>
      </c>
      <c r="C841" s="31">
        <v>100.01</v>
      </c>
      <c r="D841" s="31">
        <v>5.01</v>
      </c>
      <c r="E841" s="14">
        <v>3363716.9999999995</v>
      </c>
    </row>
    <row r="842" spans="1:11" s="10" customFormat="1" x14ac:dyDescent="0.3">
      <c r="A842" s="3">
        <f t="shared" si="33"/>
        <v>2031</v>
      </c>
      <c r="B842" s="31">
        <v>49.99</v>
      </c>
      <c r="C842" s="31">
        <v>100.01</v>
      </c>
      <c r="D842" s="31">
        <v>5.01</v>
      </c>
      <c r="E842" s="14">
        <v>3363716.9999999995</v>
      </c>
    </row>
    <row r="843" spans="1:11" s="10" customFormat="1" x14ac:dyDescent="0.3">
      <c r="A843" s="3">
        <f t="shared" si="33"/>
        <v>2032</v>
      </c>
      <c r="B843" s="31">
        <v>49.99</v>
      </c>
      <c r="C843" s="31">
        <v>100.01</v>
      </c>
      <c r="D843" s="31">
        <v>5.01</v>
      </c>
      <c r="E843" s="14">
        <v>3363716.9999999995</v>
      </c>
    </row>
    <row r="844" spans="1:11" s="10" customFormat="1" x14ac:dyDescent="0.3">
      <c r="A844" s="3">
        <f t="shared" si="33"/>
        <v>2033</v>
      </c>
      <c r="B844" s="31">
        <v>49.99</v>
      </c>
      <c r="C844" s="31">
        <v>100.01</v>
      </c>
      <c r="D844" s="31">
        <v>5.01</v>
      </c>
      <c r="E844" s="14">
        <v>3363716.9999999995</v>
      </c>
    </row>
    <row r="845" spans="1:11" s="10" customFormat="1" x14ac:dyDescent="0.3">
      <c r="A845" s="3">
        <f t="shared" si="33"/>
        <v>2034</v>
      </c>
      <c r="B845" s="31">
        <v>49.99</v>
      </c>
      <c r="C845" s="31">
        <v>100.01</v>
      </c>
      <c r="D845" s="31">
        <v>5.01</v>
      </c>
      <c r="E845" s="14">
        <v>3363716.9999999995</v>
      </c>
    </row>
    <row r="846" spans="1:11" s="10" customFormat="1" x14ac:dyDescent="0.3">
      <c r="A846" s="3">
        <f t="shared" si="33"/>
        <v>2035</v>
      </c>
      <c r="B846" s="31">
        <v>49.99</v>
      </c>
      <c r="C846" s="31">
        <v>100.01</v>
      </c>
      <c r="D846" s="31">
        <v>5.01</v>
      </c>
      <c r="E846" s="14">
        <v>3363716.9999999995</v>
      </c>
    </row>
    <row r="847" spans="1:11" s="10" customFormat="1" x14ac:dyDescent="0.3">
      <c r="A847" s="3">
        <f t="shared" si="33"/>
        <v>2036</v>
      </c>
      <c r="B847" s="31">
        <v>49.99</v>
      </c>
      <c r="C847" s="31">
        <v>100.01</v>
      </c>
      <c r="D847" s="31">
        <v>5.01</v>
      </c>
      <c r="E847" s="14">
        <v>3363716.9999999995</v>
      </c>
    </row>
    <row r="848" spans="1:11" s="10" customFormat="1" x14ac:dyDescent="0.3">
      <c r="A848" s="3">
        <f t="shared" si="33"/>
        <v>2037</v>
      </c>
      <c r="B848" s="31">
        <v>49.99</v>
      </c>
      <c r="C848" s="31">
        <v>100.01</v>
      </c>
      <c r="D848" s="31">
        <v>5.01</v>
      </c>
      <c r="E848" s="14">
        <v>3363716.9999999995</v>
      </c>
    </row>
    <row r="849" spans="1:12" s="10" customFormat="1" x14ac:dyDescent="0.3">
      <c r="A849" s="3">
        <f t="shared" si="33"/>
        <v>2038</v>
      </c>
      <c r="B849" s="31">
        <v>49.99</v>
      </c>
      <c r="C849" s="31">
        <v>100.01</v>
      </c>
      <c r="D849" s="31">
        <v>5.01</v>
      </c>
      <c r="E849" s="14">
        <v>3363716.9999999995</v>
      </c>
    </row>
    <row r="850" spans="1:12" s="10" customFormat="1" x14ac:dyDescent="0.3">
      <c r="A850" s="3">
        <f t="shared" si="33"/>
        <v>2039</v>
      </c>
      <c r="B850" s="31">
        <v>49.99</v>
      </c>
      <c r="C850" s="31">
        <v>100.01</v>
      </c>
      <c r="D850" s="31">
        <v>5.01</v>
      </c>
      <c r="E850" s="14">
        <v>3363716.9999999995</v>
      </c>
    </row>
    <row r="851" spans="1:12" s="10" customFormat="1" x14ac:dyDescent="0.3">
      <c r="A851" s="3">
        <f t="shared" si="33"/>
        <v>2040</v>
      </c>
      <c r="B851" s="31">
        <v>49.99</v>
      </c>
      <c r="C851" s="31">
        <v>100.01</v>
      </c>
      <c r="D851" s="31">
        <v>5.01</v>
      </c>
      <c r="E851" s="14">
        <v>3363716.9999999995</v>
      </c>
    </row>
    <row r="852" spans="1:12" s="10" customFormat="1" x14ac:dyDescent="0.3">
      <c r="A852" s="3">
        <f t="shared" si="33"/>
        <v>2041</v>
      </c>
      <c r="B852" s="31">
        <v>50</v>
      </c>
      <c r="C852" s="31">
        <v>100.01</v>
      </c>
      <c r="D852" s="31">
        <v>5.01</v>
      </c>
      <c r="E852" s="14">
        <v>3363933.9999999991</v>
      </c>
    </row>
    <row r="853" spans="1:12" s="10" customFormat="1" x14ac:dyDescent="0.3">
      <c r="A853" s="3">
        <f t="shared" si="33"/>
        <v>2042</v>
      </c>
      <c r="B853" s="31">
        <v>50</v>
      </c>
      <c r="C853" s="31">
        <v>100.01</v>
      </c>
      <c r="D853" s="31">
        <v>5.01</v>
      </c>
      <c r="E853" s="14">
        <v>3363933.9999999991</v>
      </c>
    </row>
    <row r="854" spans="1:12" s="10" customFormat="1" x14ac:dyDescent="0.3">
      <c r="A854" s="3">
        <f t="shared" si="33"/>
        <v>2043</v>
      </c>
      <c r="B854" s="31">
        <v>50.01</v>
      </c>
      <c r="C854" s="31">
        <v>100.01</v>
      </c>
      <c r="D854" s="31">
        <v>5.01</v>
      </c>
      <c r="E854" s="14">
        <v>3364151</v>
      </c>
    </row>
    <row r="856" spans="1:12" x14ac:dyDescent="0.3">
      <c r="A856" s="3">
        <f>A831+1</f>
        <v>34</v>
      </c>
      <c r="B856" s="3" t="str">
        <f ca="1">OFFSET(Portfolios!$B$7,A856,0)</f>
        <v>Portfolio34</v>
      </c>
    </row>
    <row r="857" spans="1:12" s="11" customFormat="1" x14ac:dyDescent="0.3">
      <c r="A857" s="3"/>
      <c r="B857" s="42" t="s">
        <v>204</v>
      </c>
      <c r="C857" s="42" t="s">
        <v>205</v>
      </c>
      <c r="D857" s="42" t="s">
        <v>206</v>
      </c>
      <c r="E857" s="11" t="s">
        <v>207</v>
      </c>
      <c r="F857" s="11" t="s">
        <v>208</v>
      </c>
      <c r="G857" s="11" t="s">
        <v>209</v>
      </c>
      <c r="H857" s="11" t="s">
        <v>210</v>
      </c>
      <c r="I857" s="11" t="s">
        <v>211</v>
      </c>
      <c r="J857" s="11" t="s">
        <v>212</v>
      </c>
      <c r="K857" s="11" t="s">
        <v>213</v>
      </c>
      <c r="L857" s="11" t="s">
        <v>214</v>
      </c>
    </row>
    <row r="858" spans="1:12" s="11" customFormat="1" x14ac:dyDescent="0.3">
      <c r="A858" s="3" t="s">
        <v>160</v>
      </c>
      <c r="B858" s="42" t="s">
        <v>215</v>
      </c>
      <c r="C858" s="42" t="s">
        <v>215</v>
      </c>
      <c r="D858" s="42" t="s">
        <v>215</v>
      </c>
      <c r="E858" s="11" t="s">
        <v>216</v>
      </c>
      <c r="F858" s="11" t="s">
        <v>217</v>
      </c>
      <c r="G858" s="11" t="s">
        <v>217</v>
      </c>
      <c r="H858" s="11" t="s">
        <v>217</v>
      </c>
      <c r="I858" s="11" t="s">
        <v>217</v>
      </c>
      <c r="J858" s="11" t="s">
        <v>217</v>
      </c>
      <c r="K858" s="11" t="s">
        <v>217</v>
      </c>
    </row>
    <row r="859" spans="1:12" s="10" customFormat="1" x14ac:dyDescent="0.3">
      <c r="A859" s="3">
        <v>2023</v>
      </c>
      <c r="B859" s="31">
        <v>0</v>
      </c>
      <c r="C859" s="31">
        <v>0</v>
      </c>
      <c r="D859" s="31">
        <v>0</v>
      </c>
      <c r="E859" s="14">
        <v>0</v>
      </c>
    </row>
    <row r="860" spans="1:12" s="10" customFormat="1" x14ac:dyDescent="0.3">
      <c r="A860" s="3">
        <f>A859+1</f>
        <v>2024</v>
      </c>
      <c r="B860" s="31">
        <v>0</v>
      </c>
      <c r="C860" s="31">
        <v>0</v>
      </c>
      <c r="D860" s="31">
        <v>0</v>
      </c>
      <c r="E860" s="14">
        <v>0</v>
      </c>
    </row>
    <row r="861" spans="1:12" s="10" customFormat="1" x14ac:dyDescent="0.3">
      <c r="A861" s="3">
        <f t="shared" ref="A861:A879" si="34">A860+1</f>
        <v>2025</v>
      </c>
      <c r="B861" s="31">
        <v>0</v>
      </c>
      <c r="C861" s="31">
        <v>0</v>
      </c>
      <c r="D861" s="31">
        <v>0</v>
      </c>
      <c r="E861" s="14">
        <v>0</v>
      </c>
    </row>
    <row r="862" spans="1:12" s="10" customFormat="1" x14ac:dyDescent="0.3">
      <c r="A862" s="3">
        <f t="shared" si="34"/>
        <v>2026</v>
      </c>
      <c r="B862" s="31">
        <v>21.99</v>
      </c>
      <c r="C862" s="31">
        <v>42.99</v>
      </c>
      <c r="D862" s="31">
        <v>1</v>
      </c>
      <c r="E862" s="14">
        <v>1431766</v>
      </c>
    </row>
    <row r="863" spans="1:12" s="10" customFormat="1" x14ac:dyDescent="0.3">
      <c r="A863" s="3">
        <f t="shared" si="34"/>
        <v>2027</v>
      </c>
      <c r="B863" s="31">
        <v>27.98</v>
      </c>
      <c r="C863" s="31">
        <v>55.98</v>
      </c>
      <c r="D863" s="31">
        <v>1</v>
      </c>
      <c r="E863" s="14">
        <v>1843631.9999999998</v>
      </c>
    </row>
    <row r="864" spans="1:12" s="10" customFormat="1" x14ac:dyDescent="0.3">
      <c r="A864" s="3">
        <f t="shared" si="34"/>
        <v>2028</v>
      </c>
      <c r="B864" s="31">
        <v>35.97</v>
      </c>
      <c r="C864" s="31">
        <v>70.989999999999995</v>
      </c>
      <c r="D864" s="31">
        <v>2.99</v>
      </c>
      <c r="E864" s="14">
        <v>2385914.9999999995</v>
      </c>
    </row>
    <row r="865" spans="1:5" s="10" customFormat="1" x14ac:dyDescent="0.3">
      <c r="A865" s="3">
        <f t="shared" si="34"/>
        <v>2029</v>
      </c>
      <c r="B865" s="31">
        <v>42.98</v>
      </c>
      <c r="C865" s="31">
        <v>85</v>
      </c>
      <c r="D865" s="31">
        <v>5</v>
      </c>
      <c r="E865" s="14">
        <v>2885665.9999999995</v>
      </c>
    </row>
    <row r="866" spans="1:5" s="10" customFormat="1" x14ac:dyDescent="0.3">
      <c r="A866" s="3">
        <f t="shared" si="34"/>
        <v>2030</v>
      </c>
      <c r="B866" s="31">
        <v>49.99</v>
      </c>
      <c r="C866" s="31">
        <v>100.01</v>
      </c>
      <c r="D866" s="31">
        <v>5.01</v>
      </c>
      <c r="E866" s="14">
        <v>3363716.9999999995</v>
      </c>
    </row>
    <row r="867" spans="1:5" s="10" customFormat="1" x14ac:dyDescent="0.3">
      <c r="A867" s="3">
        <f t="shared" si="34"/>
        <v>2031</v>
      </c>
      <c r="B867" s="31">
        <v>49.99</v>
      </c>
      <c r="C867" s="31">
        <v>100.01</v>
      </c>
      <c r="D867" s="31">
        <v>5.01</v>
      </c>
      <c r="E867" s="14">
        <v>3363716.9999999995</v>
      </c>
    </row>
    <row r="868" spans="1:5" s="10" customFormat="1" x14ac:dyDescent="0.3">
      <c r="A868" s="3">
        <f t="shared" si="34"/>
        <v>2032</v>
      </c>
      <c r="B868" s="31">
        <v>49.99</v>
      </c>
      <c r="C868" s="31">
        <v>100.01</v>
      </c>
      <c r="D868" s="31">
        <v>5.01</v>
      </c>
      <c r="E868" s="14">
        <v>3363716.9999999995</v>
      </c>
    </row>
    <row r="869" spans="1:5" s="10" customFormat="1" x14ac:dyDescent="0.3">
      <c r="A869" s="3">
        <f t="shared" si="34"/>
        <v>2033</v>
      </c>
      <c r="B869" s="31">
        <v>49.99</v>
      </c>
      <c r="C869" s="31">
        <v>100.01</v>
      </c>
      <c r="D869" s="31">
        <v>5.01</v>
      </c>
      <c r="E869" s="14">
        <v>3363716.9999999995</v>
      </c>
    </row>
    <row r="870" spans="1:5" s="10" customFormat="1" x14ac:dyDescent="0.3">
      <c r="A870" s="3">
        <f t="shared" si="34"/>
        <v>2034</v>
      </c>
      <c r="B870" s="31">
        <v>49.99</v>
      </c>
      <c r="C870" s="31">
        <v>100.01</v>
      </c>
      <c r="D870" s="31">
        <v>5.01</v>
      </c>
      <c r="E870" s="14">
        <v>3363716.9999999995</v>
      </c>
    </row>
    <row r="871" spans="1:5" s="10" customFormat="1" x14ac:dyDescent="0.3">
      <c r="A871" s="3">
        <f t="shared" si="34"/>
        <v>2035</v>
      </c>
      <c r="B871" s="31">
        <v>49.99</v>
      </c>
      <c r="C871" s="31">
        <v>100.01</v>
      </c>
      <c r="D871" s="31">
        <v>5.01</v>
      </c>
      <c r="E871" s="14">
        <v>3363716.9999999995</v>
      </c>
    </row>
    <row r="872" spans="1:5" s="10" customFormat="1" x14ac:dyDescent="0.3">
      <c r="A872" s="3">
        <f t="shared" si="34"/>
        <v>2036</v>
      </c>
      <c r="B872" s="31">
        <v>49.99</v>
      </c>
      <c r="C872" s="31">
        <v>100.01</v>
      </c>
      <c r="D872" s="31">
        <v>5.01</v>
      </c>
      <c r="E872" s="14">
        <v>3363716.9999999995</v>
      </c>
    </row>
    <row r="873" spans="1:5" s="10" customFormat="1" x14ac:dyDescent="0.3">
      <c r="A873" s="3">
        <f t="shared" si="34"/>
        <v>2037</v>
      </c>
      <c r="B873" s="31">
        <v>50</v>
      </c>
      <c r="C873" s="31">
        <v>100.01</v>
      </c>
      <c r="D873" s="31">
        <v>5.01</v>
      </c>
      <c r="E873" s="14">
        <v>3363933.9999999991</v>
      </c>
    </row>
    <row r="874" spans="1:5" s="10" customFormat="1" x14ac:dyDescent="0.3">
      <c r="A874" s="3">
        <f t="shared" si="34"/>
        <v>2038</v>
      </c>
      <c r="B874" s="31">
        <v>50</v>
      </c>
      <c r="C874" s="31">
        <v>100.01</v>
      </c>
      <c r="D874" s="31">
        <v>5.01</v>
      </c>
      <c r="E874" s="14">
        <v>3363933.9999999991</v>
      </c>
    </row>
    <row r="875" spans="1:5" s="10" customFormat="1" x14ac:dyDescent="0.3">
      <c r="A875" s="3">
        <f t="shared" si="34"/>
        <v>2039</v>
      </c>
      <c r="B875" s="31">
        <v>50</v>
      </c>
      <c r="C875" s="31">
        <v>100.01</v>
      </c>
      <c r="D875" s="31">
        <v>5.01</v>
      </c>
      <c r="E875" s="14">
        <v>3363933.9999999991</v>
      </c>
    </row>
    <row r="876" spans="1:5" s="10" customFormat="1" x14ac:dyDescent="0.3">
      <c r="A876" s="3">
        <f t="shared" si="34"/>
        <v>2040</v>
      </c>
      <c r="B876" s="31">
        <v>50</v>
      </c>
      <c r="C876" s="31">
        <v>100.01</v>
      </c>
      <c r="D876" s="31">
        <v>5.01</v>
      </c>
      <c r="E876" s="14">
        <v>3363933.9999999991</v>
      </c>
    </row>
    <row r="877" spans="1:5" s="10" customFormat="1" x14ac:dyDescent="0.3">
      <c r="A877" s="3">
        <f t="shared" si="34"/>
        <v>2041</v>
      </c>
      <c r="B877" s="31">
        <v>50</v>
      </c>
      <c r="C877" s="31">
        <v>100.01</v>
      </c>
      <c r="D877" s="31">
        <v>5.01</v>
      </c>
      <c r="E877" s="14">
        <v>3363933.9999999991</v>
      </c>
    </row>
    <row r="878" spans="1:5" s="10" customFormat="1" x14ac:dyDescent="0.3">
      <c r="A878" s="3">
        <f t="shared" si="34"/>
        <v>2042</v>
      </c>
      <c r="B878" s="31">
        <v>50</v>
      </c>
      <c r="C878" s="31">
        <v>100.01</v>
      </c>
      <c r="D878" s="31">
        <v>5.01</v>
      </c>
      <c r="E878" s="14">
        <v>3363933.9999999991</v>
      </c>
    </row>
    <row r="879" spans="1:5" s="10" customFormat="1" x14ac:dyDescent="0.3">
      <c r="A879" s="3">
        <f t="shared" si="34"/>
        <v>2043</v>
      </c>
      <c r="B879" s="31">
        <v>50.01</v>
      </c>
      <c r="C879" s="31">
        <v>100.01</v>
      </c>
      <c r="D879" s="31">
        <v>5.01</v>
      </c>
      <c r="E879" s="14">
        <v>3364151</v>
      </c>
    </row>
    <row r="881" spans="1:12" x14ac:dyDescent="0.3">
      <c r="A881" s="3">
        <f>A856+1</f>
        <v>35</v>
      </c>
      <c r="B881" s="3" t="str">
        <f ca="1">OFFSET(Portfolios!$B$7,A881,0)</f>
        <v>Portfolio35</v>
      </c>
    </row>
    <row r="882" spans="1:12" s="11" customFormat="1" x14ac:dyDescent="0.3">
      <c r="A882" s="3"/>
      <c r="B882" s="42" t="s">
        <v>204</v>
      </c>
      <c r="C882" s="42" t="s">
        <v>205</v>
      </c>
      <c r="D882" s="42" t="s">
        <v>206</v>
      </c>
      <c r="E882" s="11" t="s">
        <v>207</v>
      </c>
      <c r="F882" s="11" t="s">
        <v>208</v>
      </c>
      <c r="G882" s="11" t="s">
        <v>209</v>
      </c>
      <c r="H882" s="11" t="s">
        <v>210</v>
      </c>
      <c r="I882" s="11" t="s">
        <v>211</v>
      </c>
      <c r="J882" s="11" t="s">
        <v>212</v>
      </c>
      <c r="K882" s="11" t="s">
        <v>213</v>
      </c>
      <c r="L882" s="11" t="s">
        <v>214</v>
      </c>
    </row>
    <row r="883" spans="1:12" s="11" customFormat="1" x14ac:dyDescent="0.3">
      <c r="A883" s="3" t="s">
        <v>160</v>
      </c>
      <c r="B883" s="42" t="s">
        <v>215</v>
      </c>
      <c r="C883" s="42" t="s">
        <v>215</v>
      </c>
      <c r="D883" s="42" t="s">
        <v>215</v>
      </c>
      <c r="E883" s="11" t="s">
        <v>216</v>
      </c>
      <c r="F883" s="11" t="s">
        <v>217</v>
      </c>
      <c r="G883" s="11" t="s">
        <v>217</v>
      </c>
      <c r="H883" s="11" t="s">
        <v>217</v>
      </c>
      <c r="I883" s="11" t="s">
        <v>217</v>
      </c>
      <c r="J883" s="11" t="s">
        <v>217</v>
      </c>
      <c r="K883" s="11" t="s">
        <v>217</v>
      </c>
    </row>
    <row r="884" spans="1:12" s="10" customFormat="1" x14ac:dyDescent="0.3">
      <c r="A884" s="3">
        <v>2023</v>
      </c>
      <c r="B884" s="31">
        <v>0</v>
      </c>
      <c r="C884" s="31">
        <v>0</v>
      </c>
      <c r="D884" s="31">
        <v>0</v>
      </c>
      <c r="E884" s="14">
        <v>0</v>
      </c>
    </row>
    <row r="885" spans="1:12" s="10" customFormat="1" x14ac:dyDescent="0.3">
      <c r="A885" s="3">
        <f>A884+1</f>
        <v>2024</v>
      </c>
      <c r="B885" s="31">
        <v>0</v>
      </c>
      <c r="C885" s="31">
        <v>0</v>
      </c>
      <c r="D885" s="31">
        <v>0</v>
      </c>
      <c r="E885" s="14">
        <v>0</v>
      </c>
    </row>
    <row r="886" spans="1:12" s="10" customFormat="1" x14ac:dyDescent="0.3">
      <c r="A886" s="3">
        <f t="shared" ref="A886:A904" si="35">A885+1</f>
        <v>2025</v>
      </c>
      <c r="B886" s="31">
        <v>0</v>
      </c>
      <c r="C886" s="31">
        <v>0</v>
      </c>
      <c r="D886" s="31">
        <v>0</v>
      </c>
      <c r="E886" s="14">
        <v>0</v>
      </c>
    </row>
    <row r="887" spans="1:12" s="10" customFormat="1" x14ac:dyDescent="0.3">
      <c r="A887" s="3">
        <f t="shared" si="35"/>
        <v>2026</v>
      </c>
      <c r="B887" s="31">
        <v>21.99</v>
      </c>
      <c r="C887" s="31">
        <v>43.02</v>
      </c>
      <c r="D887" s="31">
        <v>1</v>
      </c>
      <c r="E887" s="14">
        <v>1432417.0000000002</v>
      </c>
    </row>
    <row r="888" spans="1:12" s="10" customFormat="1" x14ac:dyDescent="0.3">
      <c r="A888" s="3">
        <f t="shared" si="35"/>
        <v>2027</v>
      </c>
      <c r="B888" s="31">
        <v>27.98</v>
      </c>
      <c r="C888" s="31">
        <v>56.01</v>
      </c>
      <c r="D888" s="31">
        <v>1</v>
      </c>
      <c r="E888" s="14">
        <v>1844283</v>
      </c>
    </row>
    <row r="889" spans="1:12" s="10" customFormat="1" x14ac:dyDescent="0.3">
      <c r="A889" s="3">
        <f t="shared" si="35"/>
        <v>2028</v>
      </c>
      <c r="B889" s="31">
        <v>35.97</v>
      </c>
      <c r="C889" s="31">
        <v>71</v>
      </c>
      <c r="D889" s="31">
        <v>2.98</v>
      </c>
      <c r="E889" s="14">
        <v>2385915</v>
      </c>
    </row>
    <row r="890" spans="1:12" s="10" customFormat="1" x14ac:dyDescent="0.3">
      <c r="A890" s="3">
        <f t="shared" si="35"/>
        <v>2029</v>
      </c>
      <c r="B890" s="31">
        <v>42.97</v>
      </c>
      <c r="C890" s="31">
        <v>85</v>
      </c>
      <c r="D890" s="31">
        <v>4.9800000000000004</v>
      </c>
      <c r="E890" s="14">
        <v>2885015</v>
      </c>
    </row>
    <row r="891" spans="1:12" s="10" customFormat="1" x14ac:dyDescent="0.3">
      <c r="A891" s="3">
        <f t="shared" si="35"/>
        <v>2030</v>
      </c>
      <c r="B891" s="31">
        <v>49.98</v>
      </c>
      <c r="C891" s="31">
        <v>100.01</v>
      </c>
      <c r="D891" s="31">
        <v>4.99</v>
      </c>
      <c r="E891" s="14">
        <v>3363066.0000000005</v>
      </c>
    </row>
    <row r="892" spans="1:12" s="10" customFormat="1" x14ac:dyDescent="0.3">
      <c r="A892" s="3">
        <f t="shared" si="35"/>
        <v>2031</v>
      </c>
      <c r="B892" s="31">
        <v>49.99</v>
      </c>
      <c r="C892" s="31">
        <v>100.01</v>
      </c>
      <c r="D892" s="31">
        <v>5</v>
      </c>
      <c r="E892" s="14">
        <v>3363500</v>
      </c>
    </row>
    <row r="893" spans="1:12" s="10" customFormat="1" x14ac:dyDescent="0.3">
      <c r="A893" s="3">
        <f t="shared" si="35"/>
        <v>2032</v>
      </c>
      <c r="B893" s="31">
        <v>50</v>
      </c>
      <c r="C893" s="31">
        <v>100.01</v>
      </c>
      <c r="D893" s="31">
        <v>5.01</v>
      </c>
      <c r="E893" s="14">
        <v>3363933.9999999991</v>
      </c>
    </row>
    <row r="894" spans="1:12" s="10" customFormat="1" x14ac:dyDescent="0.3">
      <c r="A894" s="3">
        <f t="shared" si="35"/>
        <v>2033</v>
      </c>
      <c r="B894" s="31">
        <v>50.01</v>
      </c>
      <c r="C894" s="31">
        <v>100.01</v>
      </c>
      <c r="D894" s="31">
        <v>5.01</v>
      </c>
      <c r="E894" s="14">
        <v>3364151</v>
      </c>
    </row>
    <row r="895" spans="1:12" s="10" customFormat="1" x14ac:dyDescent="0.3">
      <c r="A895" s="3">
        <f t="shared" si="35"/>
        <v>2034</v>
      </c>
      <c r="B895" s="31">
        <v>50.01</v>
      </c>
      <c r="C895" s="31">
        <v>100.01</v>
      </c>
      <c r="D895" s="31">
        <v>5.01</v>
      </c>
      <c r="E895" s="14">
        <v>3364151</v>
      </c>
    </row>
    <row r="896" spans="1:12" s="10" customFormat="1" x14ac:dyDescent="0.3">
      <c r="A896" s="3">
        <f t="shared" si="35"/>
        <v>2035</v>
      </c>
      <c r="B896" s="31">
        <v>50.01</v>
      </c>
      <c r="C896" s="31">
        <v>100.01</v>
      </c>
      <c r="D896" s="31">
        <v>5.01</v>
      </c>
      <c r="E896" s="14">
        <v>3364151</v>
      </c>
    </row>
    <row r="897" spans="1:12" s="10" customFormat="1" x14ac:dyDescent="0.3">
      <c r="A897" s="3">
        <f t="shared" si="35"/>
        <v>2036</v>
      </c>
      <c r="B897" s="31">
        <v>50.01</v>
      </c>
      <c r="C897" s="31">
        <v>100.01</v>
      </c>
      <c r="D897" s="31">
        <v>5.01</v>
      </c>
      <c r="E897" s="14">
        <v>3364151</v>
      </c>
    </row>
    <row r="898" spans="1:12" s="10" customFormat="1" x14ac:dyDescent="0.3">
      <c r="A898" s="3">
        <f t="shared" si="35"/>
        <v>2037</v>
      </c>
      <c r="B898" s="31">
        <v>50.01</v>
      </c>
      <c r="C898" s="31">
        <v>100.01</v>
      </c>
      <c r="D898" s="31">
        <v>5.01</v>
      </c>
      <c r="E898" s="14">
        <v>3364151</v>
      </c>
    </row>
    <row r="899" spans="1:12" s="10" customFormat="1" x14ac:dyDescent="0.3">
      <c r="A899" s="3">
        <f t="shared" si="35"/>
        <v>2038</v>
      </c>
      <c r="B899" s="31">
        <v>50.01</v>
      </c>
      <c r="C899" s="31">
        <v>100.01</v>
      </c>
      <c r="D899" s="31">
        <v>5.01</v>
      </c>
      <c r="E899" s="14">
        <v>3364151</v>
      </c>
    </row>
    <row r="900" spans="1:12" s="10" customFormat="1" x14ac:dyDescent="0.3">
      <c r="A900" s="3">
        <f t="shared" si="35"/>
        <v>2039</v>
      </c>
      <c r="B900" s="31">
        <v>50.01</v>
      </c>
      <c r="C900" s="31">
        <v>100.01</v>
      </c>
      <c r="D900" s="31">
        <v>5.01</v>
      </c>
      <c r="E900" s="14">
        <v>3364151</v>
      </c>
    </row>
    <row r="901" spans="1:12" s="10" customFormat="1" x14ac:dyDescent="0.3">
      <c r="A901" s="3">
        <f t="shared" si="35"/>
        <v>2040</v>
      </c>
      <c r="B901" s="31">
        <v>50.01</v>
      </c>
      <c r="C901" s="31">
        <v>100.01</v>
      </c>
      <c r="D901" s="31">
        <v>5.01</v>
      </c>
      <c r="E901" s="14">
        <v>3364151</v>
      </c>
    </row>
    <row r="902" spans="1:12" s="10" customFormat="1" x14ac:dyDescent="0.3">
      <c r="A902" s="3">
        <f t="shared" si="35"/>
        <v>2041</v>
      </c>
      <c r="B902" s="31">
        <v>50.01</v>
      </c>
      <c r="C902" s="31">
        <v>100.01</v>
      </c>
      <c r="D902" s="31">
        <v>5.01</v>
      </c>
      <c r="E902" s="14">
        <v>3364151</v>
      </c>
    </row>
    <row r="903" spans="1:12" s="10" customFormat="1" x14ac:dyDescent="0.3">
      <c r="A903" s="3">
        <f t="shared" si="35"/>
        <v>2042</v>
      </c>
      <c r="B903" s="31">
        <v>50.01</v>
      </c>
      <c r="C903" s="31">
        <v>100.01</v>
      </c>
      <c r="D903" s="31">
        <v>5.01</v>
      </c>
      <c r="E903" s="14">
        <v>3364151</v>
      </c>
    </row>
    <row r="904" spans="1:12" s="10" customFormat="1" x14ac:dyDescent="0.3">
      <c r="A904" s="3">
        <f t="shared" si="35"/>
        <v>2043</v>
      </c>
      <c r="B904" s="31">
        <v>50.01</v>
      </c>
      <c r="C904" s="31">
        <v>100.01</v>
      </c>
      <c r="D904" s="31">
        <v>5.01</v>
      </c>
      <c r="E904" s="14">
        <v>3364151</v>
      </c>
    </row>
    <row r="906" spans="1:12" x14ac:dyDescent="0.3">
      <c r="A906" s="3">
        <f>A881+1</f>
        <v>36</v>
      </c>
      <c r="B906" s="3" t="str">
        <f ca="1">OFFSET(Portfolios!$B$7,A906,0)</f>
        <v>Portfolio36</v>
      </c>
    </row>
    <row r="907" spans="1:12" s="11" customFormat="1" x14ac:dyDescent="0.3">
      <c r="A907" s="3"/>
      <c r="B907" s="42" t="s">
        <v>204</v>
      </c>
      <c r="C907" s="42" t="s">
        <v>205</v>
      </c>
      <c r="D907" s="42" t="s">
        <v>206</v>
      </c>
      <c r="E907" s="11" t="s">
        <v>207</v>
      </c>
      <c r="F907" s="11" t="s">
        <v>208</v>
      </c>
      <c r="G907" s="11" t="s">
        <v>209</v>
      </c>
      <c r="H907" s="11" t="s">
        <v>210</v>
      </c>
      <c r="I907" s="11" t="s">
        <v>211</v>
      </c>
      <c r="J907" s="11" t="s">
        <v>212</v>
      </c>
      <c r="K907" s="11" t="s">
        <v>213</v>
      </c>
      <c r="L907" s="11" t="s">
        <v>214</v>
      </c>
    </row>
    <row r="908" spans="1:12" s="11" customFormat="1" x14ac:dyDescent="0.3">
      <c r="A908" s="3" t="s">
        <v>160</v>
      </c>
      <c r="B908" s="42" t="s">
        <v>215</v>
      </c>
      <c r="C908" s="42" t="s">
        <v>215</v>
      </c>
      <c r="D908" s="42" t="s">
        <v>215</v>
      </c>
      <c r="E908" s="11" t="s">
        <v>216</v>
      </c>
      <c r="F908" s="11" t="s">
        <v>217</v>
      </c>
      <c r="G908" s="11" t="s">
        <v>217</v>
      </c>
      <c r="H908" s="11" t="s">
        <v>217</v>
      </c>
      <c r="I908" s="11" t="s">
        <v>217</v>
      </c>
      <c r="J908" s="11" t="s">
        <v>217</v>
      </c>
      <c r="K908" s="11" t="s">
        <v>217</v>
      </c>
    </row>
    <row r="909" spans="1:12" s="10" customFormat="1" x14ac:dyDescent="0.3">
      <c r="A909" s="3">
        <v>2023</v>
      </c>
      <c r="B909" s="31">
        <v>0</v>
      </c>
      <c r="C909" s="31">
        <v>0</v>
      </c>
      <c r="D909" s="31">
        <v>0</v>
      </c>
      <c r="E909" s="14">
        <v>0</v>
      </c>
    </row>
    <row r="910" spans="1:12" s="10" customFormat="1" x14ac:dyDescent="0.3">
      <c r="A910" s="3">
        <f>A909+1</f>
        <v>2024</v>
      </c>
      <c r="B910" s="31">
        <v>0</v>
      </c>
      <c r="C910" s="31">
        <v>0</v>
      </c>
      <c r="D910" s="31">
        <v>0</v>
      </c>
      <c r="E910" s="14">
        <v>0</v>
      </c>
    </row>
    <row r="911" spans="1:12" s="10" customFormat="1" x14ac:dyDescent="0.3">
      <c r="A911" s="3">
        <f t="shared" ref="A911:A929" si="36">A910+1</f>
        <v>2025</v>
      </c>
      <c r="B911" s="31">
        <v>0</v>
      </c>
      <c r="C911" s="31">
        <v>0</v>
      </c>
      <c r="D911" s="31">
        <v>0</v>
      </c>
      <c r="E911" s="14">
        <v>0</v>
      </c>
    </row>
    <row r="912" spans="1:12" s="10" customFormat="1" x14ac:dyDescent="0.3">
      <c r="A912" s="3">
        <f t="shared" si="36"/>
        <v>2026</v>
      </c>
      <c r="B912" s="31">
        <v>21.99</v>
      </c>
      <c r="C912" s="31">
        <v>43.02</v>
      </c>
      <c r="D912" s="31">
        <v>1</v>
      </c>
      <c r="E912" s="14">
        <v>1432417.0000000002</v>
      </c>
    </row>
    <row r="913" spans="1:5" s="10" customFormat="1" x14ac:dyDescent="0.3">
      <c r="A913" s="3">
        <f t="shared" si="36"/>
        <v>2027</v>
      </c>
      <c r="B913" s="31">
        <v>27.98</v>
      </c>
      <c r="C913" s="31">
        <v>56.01</v>
      </c>
      <c r="D913" s="31">
        <v>1</v>
      </c>
      <c r="E913" s="14">
        <v>1844283</v>
      </c>
    </row>
    <row r="914" spans="1:5" s="10" customFormat="1" x14ac:dyDescent="0.3">
      <c r="A914" s="3">
        <f t="shared" si="36"/>
        <v>2028</v>
      </c>
      <c r="B914" s="31">
        <v>35.97</v>
      </c>
      <c r="C914" s="31">
        <v>71</v>
      </c>
      <c r="D914" s="31">
        <v>2.98</v>
      </c>
      <c r="E914" s="14">
        <v>2385915</v>
      </c>
    </row>
    <row r="915" spans="1:5" s="10" customFormat="1" x14ac:dyDescent="0.3">
      <c r="A915" s="3">
        <f t="shared" si="36"/>
        <v>2029</v>
      </c>
      <c r="B915" s="31">
        <v>42.98</v>
      </c>
      <c r="C915" s="31">
        <v>84.99</v>
      </c>
      <c r="D915" s="31">
        <v>4.99</v>
      </c>
      <c r="E915" s="14">
        <v>2885232</v>
      </c>
    </row>
    <row r="916" spans="1:5" s="10" customFormat="1" x14ac:dyDescent="0.3">
      <c r="A916" s="3">
        <f t="shared" si="36"/>
        <v>2030</v>
      </c>
      <c r="B916" s="31">
        <v>49.99</v>
      </c>
      <c r="C916" s="31">
        <v>100</v>
      </c>
      <c r="D916" s="31">
        <v>5</v>
      </c>
      <c r="E916" s="14">
        <v>3363283</v>
      </c>
    </row>
    <row r="917" spans="1:5" s="10" customFormat="1" x14ac:dyDescent="0.3">
      <c r="A917" s="3">
        <f t="shared" si="36"/>
        <v>2031</v>
      </c>
      <c r="B917" s="31">
        <v>50</v>
      </c>
      <c r="C917" s="31">
        <v>100.01</v>
      </c>
      <c r="D917" s="31">
        <v>5.01</v>
      </c>
      <c r="E917" s="14">
        <v>3363933.9999999991</v>
      </c>
    </row>
    <row r="918" spans="1:5" s="10" customFormat="1" x14ac:dyDescent="0.3">
      <c r="A918" s="3">
        <f t="shared" si="36"/>
        <v>2032</v>
      </c>
      <c r="B918" s="31">
        <v>50.01</v>
      </c>
      <c r="C918" s="31">
        <v>100.01</v>
      </c>
      <c r="D918" s="31">
        <v>5.01</v>
      </c>
      <c r="E918" s="14">
        <v>3364151</v>
      </c>
    </row>
    <row r="919" spans="1:5" s="10" customFormat="1" x14ac:dyDescent="0.3">
      <c r="A919" s="3">
        <f t="shared" si="36"/>
        <v>2033</v>
      </c>
      <c r="B919" s="31">
        <v>50.01</v>
      </c>
      <c r="C919" s="31">
        <v>100.01</v>
      </c>
      <c r="D919" s="31">
        <v>5.01</v>
      </c>
      <c r="E919" s="14">
        <v>3364151</v>
      </c>
    </row>
    <row r="920" spans="1:5" s="10" customFormat="1" x14ac:dyDescent="0.3">
      <c r="A920" s="3">
        <f t="shared" si="36"/>
        <v>2034</v>
      </c>
      <c r="B920" s="31">
        <v>50.01</v>
      </c>
      <c r="C920" s="31">
        <v>100.01</v>
      </c>
      <c r="D920" s="31">
        <v>5.01</v>
      </c>
      <c r="E920" s="14">
        <v>3364151</v>
      </c>
    </row>
    <row r="921" spans="1:5" s="10" customFormat="1" x14ac:dyDescent="0.3">
      <c r="A921" s="3">
        <f t="shared" si="36"/>
        <v>2035</v>
      </c>
      <c r="B921" s="31">
        <v>50.01</v>
      </c>
      <c r="C921" s="31">
        <v>100.01</v>
      </c>
      <c r="D921" s="31">
        <v>5.01</v>
      </c>
      <c r="E921" s="14">
        <v>3364151</v>
      </c>
    </row>
    <row r="922" spans="1:5" s="10" customFormat="1" x14ac:dyDescent="0.3">
      <c r="A922" s="3">
        <f t="shared" si="36"/>
        <v>2036</v>
      </c>
      <c r="B922" s="31">
        <v>50.01</v>
      </c>
      <c r="C922" s="31">
        <v>100.01</v>
      </c>
      <c r="D922" s="31">
        <v>5.01</v>
      </c>
      <c r="E922" s="14">
        <v>3364151</v>
      </c>
    </row>
    <row r="923" spans="1:5" s="10" customFormat="1" x14ac:dyDescent="0.3">
      <c r="A923" s="3">
        <f t="shared" si="36"/>
        <v>2037</v>
      </c>
      <c r="B923" s="31">
        <v>50.01</v>
      </c>
      <c r="C923" s="31">
        <v>100.01</v>
      </c>
      <c r="D923" s="31">
        <v>5.01</v>
      </c>
      <c r="E923" s="14">
        <v>3364151</v>
      </c>
    </row>
    <row r="924" spans="1:5" s="10" customFormat="1" x14ac:dyDescent="0.3">
      <c r="A924" s="3">
        <f t="shared" si="36"/>
        <v>2038</v>
      </c>
      <c r="B924" s="31">
        <v>50.01</v>
      </c>
      <c r="C924" s="31">
        <v>100.01</v>
      </c>
      <c r="D924" s="31">
        <v>5.01</v>
      </c>
      <c r="E924" s="14">
        <v>3364151</v>
      </c>
    </row>
    <row r="925" spans="1:5" s="10" customFormat="1" x14ac:dyDescent="0.3">
      <c r="A925" s="3">
        <f t="shared" si="36"/>
        <v>2039</v>
      </c>
      <c r="B925" s="31">
        <v>50.01</v>
      </c>
      <c r="C925" s="31">
        <v>100.01</v>
      </c>
      <c r="D925" s="31">
        <v>5.01</v>
      </c>
      <c r="E925" s="14">
        <v>3364151</v>
      </c>
    </row>
    <row r="926" spans="1:5" s="10" customFormat="1" x14ac:dyDescent="0.3">
      <c r="A926" s="3">
        <f t="shared" si="36"/>
        <v>2040</v>
      </c>
      <c r="B926" s="31">
        <v>50.01</v>
      </c>
      <c r="C926" s="31">
        <v>100.01</v>
      </c>
      <c r="D926" s="31">
        <v>5.01</v>
      </c>
      <c r="E926" s="14">
        <v>3364151</v>
      </c>
    </row>
    <row r="927" spans="1:5" s="10" customFormat="1" x14ac:dyDescent="0.3">
      <c r="A927" s="3">
        <f t="shared" si="36"/>
        <v>2041</v>
      </c>
      <c r="B927" s="31">
        <v>50.01</v>
      </c>
      <c r="C927" s="31">
        <v>100.01</v>
      </c>
      <c r="D927" s="31">
        <v>5.01</v>
      </c>
      <c r="E927" s="14">
        <v>3364151</v>
      </c>
    </row>
    <row r="928" spans="1:5" s="10" customFormat="1" x14ac:dyDescent="0.3">
      <c r="A928" s="3">
        <f t="shared" si="36"/>
        <v>2042</v>
      </c>
      <c r="B928" s="31">
        <v>50.01</v>
      </c>
      <c r="C928" s="31">
        <v>100.01</v>
      </c>
      <c r="D928" s="31">
        <v>5.01</v>
      </c>
      <c r="E928" s="14">
        <v>3364151</v>
      </c>
    </row>
    <row r="929" spans="1:12" s="10" customFormat="1" x14ac:dyDescent="0.3">
      <c r="A929" s="3">
        <f t="shared" si="36"/>
        <v>2043</v>
      </c>
      <c r="B929" s="31">
        <v>50.01</v>
      </c>
      <c r="C929" s="31">
        <v>100.01</v>
      </c>
      <c r="D929" s="31">
        <v>5.01</v>
      </c>
      <c r="E929" s="14">
        <v>3364151</v>
      </c>
    </row>
    <row r="931" spans="1:12" x14ac:dyDescent="0.3">
      <c r="A931" s="3">
        <f>A906+1</f>
        <v>37</v>
      </c>
      <c r="B931" s="3" t="str">
        <f ca="1">OFFSET(Portfolios!$B$7,A931,0)</f>
        <v>Portfolio37</v>
      </c>
    </row>
    <row r="932" spans="1:12" s="11" customFormat="1" x14ac:dyDescent="0.3">
      <c r="A932" s="3"/>
      <c r="B932" s="42" t="s">
        <v>204</v>
      </c>
      <c r="C932" s="42" t="s">
        <v>205</v>
      </c>
      <c r="D932" s="42" t="s">
        <v>206</v>
      </c>
      <c r="E932" s="11" t="s">
        <v>207</v>
      </c>
      <c r="F932" s="11" t="s">
        <v>208</v>
      </c>
      <c r="G932" s="11" t="s">
        <v>209</v>
      </c>
      <c r="H932" s="11" t="s">
        <v>210</v>
      </c>
      <c r="I932" s="11" t="s">
        <v>211</v>
      </c>
      <c r="J932" s="11" t="s">
        <v>212</v>
      </c>
      <c r="K932" s="11" t="s">
        <v>213</v>
      </c>
      <c r="L932" s="11" t="s">
        <v>214</v>
      </c>
    </row>
    <row r="933" spans="1:12" s="11" customFormat="1" x14ac:dyDescent="0.3">
      <c r="A933" s="3" t="s">
        <v>160</v>
      </c>
      <c r="B933" s="42" t="s">
        <v>215</v>
      </c>
      <c r="C933" s="42" t="s">
        <v>215</v>
      </c>
      <c r="D933" s="42" t="s">
        <v>215</v>
      </c>
      <c r="E933" s="11" t="s">
        <v>216</v>
      </c>
      <c r="F933" s="11" t="s">
        <v>217</v>
      </c>
      <c r="G933" s="11" t="s">
        <v>217</v>
      </c>
      <c r="H933" s="11" t="s">
        <v>217</v>
      </c>
      <c r="I933" s="11" t="s">
        <v>217</v>
      </c>
      <c r="J933" s="11" t="s">
        <v>217</v>
      </c>
      <c r="K933" s="11" t="s">
        <v>217</v>
      </c>
    </row>
    <row r="934" spans="1:12" s="10" customFormat="1" x14ac:dyDescent="0.3">
      <c r="A934" s="3">
        <v>2023</v>
      </c>
      <c r="B934" s="31">
        <v>0</v>
      </c>
      <c r="C934" s="31">
        <v>0</v>
      </c>
      <c r="D934" s="31">
        <v>0</v>
      </c>
      <c r="E934" s="14">
        <v>0</v>
      </c>
    </row>
    <row r="935" spans="1:12" s="10" customFormat="1" x14ac:dyDescent="0.3">
      <c r="A935" s="3">
        <f>A934+1</f>
        <v>2024</v>
      </c>
      <c r="B935" s="31">
        <v>0</v>
      </c>
      <c r="C935" s="31">
        <v>0</v>
      </c>
      <c r="D935" s="31">
        <v>0</v>
      </c>
      <c r="E935" s="14">
        <v>0</v>
      </c>
    </row>
    <row r="936" spans="1:12" s="10" customFormat="1" x14ac:dyDescent="0.3">
      <c r="A936" s="3">
        <f t="shared" ref="A936:A954" si="37">A935+1</f>
        <v>2025</v>
      </c>
      <c r="B936" s="31">
        <v>0</v>
      </c>
      <c r="C936" s="31">
        <v>0</v>
      </c>
      <c r="D936" s="31">
        <v>0</v>
      </c>
      <c r="E936" s="14">
        <v>0</v>
      </c>
    </row>
    <row r="937" spans="1:12" s="10" customFormat="1" x14ac:dyDescent="0.3">
      <c r="A937" s="3">
        <f t="shared" si="37"/>
        <v>2026</v>
      </c>
      <c r="B937" s="31">
        <v>21.99</v>
      </c>
      <c r="C937" s="31">
        <v>43.02</v>
      </c>
      <c r="D937" s="31">
        <v>1</v>
      </c>
      <c r="E937" s="14">
        <v>1432417.0000000002</v>
      </c>
    </row>
    <row r="938" spans="1:12" s="10" customFormat="1" x14ac:dyDescent="0.3">
      <c r="A938" s="3">
        <f t="shared" si="37"/>
        <v>2027</v>
      </c>
      <c r="B938" s="31">
        <v>27.98</v>
      </c>
      <c r="C938" s="31">
        <v>56.01</v>
      </c>
      <c r="D938" s="31">
        <v>1</v>
      </c>
      <c r="E938" s="14">
        <v>1844283</v>
      </c>
    </row>
    <row r="939" spans="1:12" s="10" customFormat="1" x14ac:dyDescent="0.3">
      <c r="A939" s="3">
        <f t="shared" si="37"/>
        <v>2028</v>
      </c>
      <c r="B939" s="31">
        <v>35.97</v>
      </c>
      <c r="C939" s="31">
        <v>71</v>
      </c>
      <c r="D939" s="31">
        <v>2.99</v>
      </c>
      <c r="E939" s="14">
        <v>2386131.9999999995</v>
      </c>
    </row>
    <row r="940" spans="1:12" s="10" customFormat="1" x14ac:dyDescent="0.3">
      <c r="A940" s="3">
        <f t="shared" si="37"/>
        <v>2029</v>
      </c>
      <c r="B940" s="31">
        <v>42.98</v>
      </c>
      <c r="C940" s="31">
        <v>85</v>
      </c>
      <c r="D940" s="31">
        <v>5</v>
      </c>
      <c r="E940" s="14">
        <v>2885665.9999999995</v>
      </c>
    </row>
    <row r="941" spans="1:12" s="10" customFormat="1" x14ac:dyDescent="0.3">
      <c r="A941" s="3">
        <f t="shared" si="37"/>
        <v>2030</v>
      </c>
      <c r="B941" s="31">
        <v>49.99</v>
      </c>
      <c r="C941" s="31">
        <v>100.01</v>
      </c>
      <c r="D941" s="31">
        <v>5.01</v>
      </c>
      <c r="E941" s="14">
        <v>3363716.9999999995</v>
      </c>
    </row>
    <row r="942" spans="1:12" s="10" customFormat="1" x14ac:dyDescent="0.3">
      <c r="A942" s="3">
        <f t="shared" si="37"/>
        <v>2031</v>
      </c>
      <c r="B942" s="31">
        <v>50</v>
      </c>
      <c r="C942" s="31">
        <v>100.01</v>
      </c>
      <c r="D942" s="31">
        <v>5.01</v>
      </c>
      <c r="E942" s="14">
        <v>3363933.9999999991</v>
      </c>
    </row>
    <row r="943" spans="1:12" s="10" customFormat="1" x14ac:dyDescent="0.3">
      <c r="A943" s="3">
        <f t="shared" si="37"/>
        <v>2032</v>
      </c>
      <c r="B943" s="31">
        <v>50.01</v>
      </c>
      <c r="C943" s="31">
        <v>100.01</v>
      </c>
      <c r="D943" s="31">
        <v>5.01</v>
      </c>
      <c r="E943" s="14">
        <v>3364151</v>
      </c>
    </row>
    <row r="944" spans="1:12" s="10" customFormat="1" x14ac:dyDescent="0.3">
      <c r="A944" s="3">
        <f t="shared" si="37"/>
        <v>2033</v>
      </c>
      <c r="B944" s="31">
        <v>50.01</v>
      </c>
      <c r="C944" s="31">
        <v>100.01</v>
      </c>
      <c r="D944" s="31">
        <v>5.01</v>
      </c>
      <c r="E944" s="14">
        <v>3364151</v>
      </c>
    </row>
    <row r="945" spans="1:12" s="10" customFormat="1" x14ac:dyDescent="0.3">
      <c r="A945" s="3">
        <f t="shared" si="37"/>
        <v>2034</v>
      </c>
      <c r="B945" s="31">
        <v>50.01</v>
      </c>
      <c r="C945" s="31">
        <v>100.01</v>
      </c>
      <c r="D945" s="31">
        <v>5.01</v>
      </c>
      <c r="E945" s="14">
        <v>3364151</v>
      </c>
    </row>
    <row r="946" spans="1:12" s="10" customFormat="1" x14ac:dyDescent="0.3">
      <c r="A946" s="3">
        <f t="shared" si="37"/>
        <v>2035</v>
      </c>
      <c r="B946" s="31">
        <v>50.01</v>
      </c>
      <c r="C946" s="31">
        <v>100.01</v>
      </c>
      <c r="D946" s="31">
        <v>5.01</v>
      </c>
      <c r="E946" s="14">
        <v>3364151</v>
      </c>
    </row>
    <row r="947" spans="1:12" s="10" customFormat="1" x14ac:dyDescent="0.3">
      <c r="A947" s="3">
        <f t="shared" si="37"/>
        <v>2036</v>
      </c>
      <c r="B947" s="31">
        <v>50.01</v>
      </c>
      <c r="C947" s="31">
        <v>100.01</v>
      </c>
      <c r="D947" s="31">
        <v>5.01</v>
      </c>
      <c r="E947" s="14">
        <v>3364151</v>
      </c>
    </row>
    <row r="948" spans="1:12" s="10" customFormat="1" x14ac:dyDescent="0.3">
      <c r="A948" s="3">
        <f t="shared" si="37"/>
        <v>2037</v>
      </c>
      <c r="B948" s="31">
        <v>50.01</v>
      </c>
      <c r="C948" s="31">
        <v>100.01</v>
      </c>
      <c r="D948" s="31">
        <v>5.01</v>
      </c>
      <c r="E948" s="14">
        <v>3364151</v>
      </c>
    </row>
    <row r="949" spans="1:12" s="10" customFormat="1" x14ac:dyDescent="0.3">
      <c r="A949" s="3">
        <f t="shared" si="37"/>
        <v>2038</v>
      </c>
      <c r="B949" s="31">
        <v>50.01</v>
      </c>
      <c r="C949" s="31">
        <v>100.01</v>
      </c>
      <c r="D949" s="31">
        <v>5.01</v>
      </c>
      <c r="E949" s="14">
        <v>3364151</v>
      </c>
    </row>
    <row r="950" spans="1:12" s="10" customFormat="1" x14ac:dyDescent="0.3">
      <c r="A950" s="3">
        <f t="shared" si="37"/>
        <v>2039</v>
      </c>
      <c r="B950" s="31">
        <v>50.01</v>
      </c>
      <c r="C950" s="31">
        <v>100.01</v>
      </c>
      <c r="D950" s="31">
        <v>5.01</v>
      </c>
      <c r="E950" s="14">
        <v>3364151</v>
      </c>
    </row>
    <row r="951" spans="1:12" s="10" customFormat="1" x14ac:dyDescent="0.3">
      <c r="A951" s="3">
        <f t="shared" si="37"/>
        <v>2040</v>
      </c>
      <c r="B951" s="31">
        <v>50.01</v>
      </c>
      <c r="C951" s="31">
        <v>100.01</v>
      </c>
      <c r="D951" s="31">
        <v>5.01</v>
      </c>
      <c r="E951" s="14">
        <v>3364151</v>
      </c>
    </row>
    <row r="952" spans="1:12" s="10" customFormat="1" x14ac:dyDescent="0.3">
      <c r="A952" s="3">
        <f t="shared" si="37"/>
        <v>2041</v>
      </c>
      <c r="B952" s="31">
        <v>50.01</v>
      </c>
      <c r="C952" s="31">
        <v>100.01</v>
      </c>
      <c r="D952" s="31">
        <v>5.01</v>
      </c>
      <c r="E952" s="14">
        <v>3364151</v>
      </c>
    </row>
    <row r="953" spans="1:12" s="10" customFormat="1" x14ac:dyDescent="0.3">
      <c r="A953" s="3">
        <f t="shared" si="37"/>
        <v>2042</v>
      </c>
      <c r="B953" s="31">
        <v>50.01</v>
      </c>
      <c r="C953" s="31">
        <v>100.01</v>
      </c>
      <c r="D953" s="31">
        <v>5.01</v>
      </c>
      <c r="E953" s="14">
        <v>3364151</v>
      </c>
    </row>
    <row r="954" spans="1:12" s="10" customFormat="1" x14ac:dyDescent="0.3">
      <c r="A954" s="3">
        <f t="shared" si="37"/>
        <v>2043</v>
      </c>
      <c r="B954" s="31">
        <v>50.01</v>
      </c>
      <c r="C954" s="31">
        <v>100.01</v>
      </c>
      <c r="D954" s="31">
        <v>5.01</v>
      </c>
      <c r="E954" s="14">
        <v>3364151</v>
      </c>
    </row>
    <row r="956" spans="1:12" x14ac:dyDescent="0.3">
      <c r="A956" s="3">
        <f>A931+1</f>
        <v>38</v>
      </c>
      <c r="B956" s="3" t="str">
        <f ca="1">OFFSET(Portfolios!$B$7,A956,0)</f>
        <v>Portfolio38</v>
      </c>
    </row>
    <row r="957" spans="1:12" s="11" customFormat="1" x14ac:dyDescent="0.3">
      <c r="A957" s="3"/>
      <c r="B957" s="42" t="s">
        <v>204</v>
      </c>
      <c r="C957" s="42" t="s">
        <v>205</v>
      </c>
      <c r="D957" s="42" t="s">
        <v>206</v>
      </c>
      <c r="E957" s="11" t="s">
        <v>207</v>
      </c>
      <c r="F957" s="11" t="s">
        <v>208</v>
      </c>
      <c r="G957" s="11" t="s">
        <v>209</v>
      </c>
      <c r="H957" s="11" t="s">
        <v>210</v>
      </c>
      <c r="I957" s="11" t="s">
        <v>211</v>
      </c>
      <c r="J957" s="11" t="s">
        <v>212</v>
      </c>
      <c r="K957" s="11" t="s">
        <v>213</v>
      </c>
      <c r="L957" s="11" t="s">
        <v>214</v>
      </c>
    </row>
    <row r="958" spans="1:12" s="11" customFormat="1" x14ac:dyDescent="0.3">
      <c r="A958" s="3" t="s">
        <v>160</v>
      </c>
      <c r="B958" s="42" t="s">
        <v>215</v>
      </c>
      <c r="C958" s="42" t="s">
        <v>215</v>
      </c>
      <c r="D958" s="42" t="s">
        <v>215</v>
      </c>
      <c r="E958" s="11" t="s">
        <v>216</v>
      </c>
      <c r="F958" s="11" t="s">
        <v>217</v>
      </c>
      <c r="G958" s="11" t="s">
        <v>217</v>
      </c>
      <c r="H958" s="11" t="s">
        <v>217</v>
      </c>
      <c r="I958" s="11" t="s">
        <v>217</v>
      </c>
      <c r="J958" s="11" t="s">
        <v>217</v>
      </c>
      <c r="K958" s="11" t="s">
        <v>217</v>
      </c>
    </row>
    <row r="959" spans="1:12" s="10" customFormat="1" x14ac:dyDescent="0.3">
      <c r="A959" s="3">
        <v>2023</v>
      </c>
      <c r="B959" s="31">
        <v>0</v>
      </c>
      <c r="C959" s="31">
        <v>0</v>
      </c>
      <c r="D959" s="31">
        <v>0</v>
      </c>
      <c r="E959" s="14">
        <v>0</v>
      </c>
    </row>
    <row r="960" spans="1:12" s="10" customFormat="1" x14ac:dyDescent="0.3">
      <c r="A960" s="3">
        <f>A959+1</f>
        <v>2024</v>
      </c>
      <c r="B960" s="31">
        <v>0</v>
      </c>
      <c r="C960" s="31">
        <v>0</v>
      </c>
      <c r="D960" s="31">
        <v>0</v>
      </c>
      <c r="E960" s="14">
        <v>0</v>
      </c>
    </row>
    <row r="961" spans="1:5" s="10" customFormat="1" x14ac:dyDescent="0.3">
      <c r="A961" s="3">
        <f t="shared" ref="A961:A979" si="38">A960+1</f>
        <v>2025</v>
      </c>
      <c r="B961" s="31">
        <v>0</v>
      </c>
      <c r="C961" s="31">
        <v>0</v>
      </c>
      <c r="D961" s="31">
        <v>0</v>
      </c>
      <c r="E961" s="14">
        <v>0</v>
      </c>
    </row>
    <row r="962" spans="1:5" s="10" customFormat="1" x14ac:dyDescent="0.3">
      <c r="A962" s="3">
        <f t="shared" si="38"/>
        <v>2026</v>
      </c>
      <c r="B962" s="31">
        <v>21.99</v>
      </c>
      <c r="C962" s="31">
        <v>43.02</v>
      </c>
      <c r="D962" s="31">
        <v>1</v>
      </c>
      <c r="E962" s="14">
        <v>1432417.0000000002</v>
      </c>
    </row>
    <row r="963" spans="1:5" s="10" customFormat="1" x14ac:dyDescent="0.3">
      <c r="A963" s="3">
        <f t="shared" si="38"/>
        <v>2027</v>
      </c>
      <c r="B963" s="31">
        <v>27.98</v>
      </c>
      <c r="C963" s="31">
        <v>56.01</v>
      </c>
      <c r="D963" s="31">
        <v>1</v>
      </c>
      <c r="E963" s="14">
        <v>1844283</v>
      </c>
    </row>
    <row r="964" spans="1:5" s="10" customFormat="1" x14ac:dyDescent="0.3">
      <c r="A964" s="3">
        <f t="shared" si="38"/>
        <v>2028</v>
      </c>
      <c r="B964" s="31">
        <v>35.97</v>
      </c>
      <c r="C964" s="31">
        <v>71</v>
      </c>
      <c r="D964" s="31">
        <v>2.98</v>
      </c>
      <c r="E964" s="14">
        <v>2385915</v>
      </c>
    </row>
    <row r="965" spans="1:5" s="10" customFormat="1" x14ac:dyDescent="0.3">
      <c r="A965" s="3">
        <f t="shared" si="38"/>
        <v>2029</v>
      </c>
      <c r="B965" s="31">
        <v>42.98</v>
      </c>
      <c r="C965" s="31">
        <v>84.99</v>
      </c>
      <c r="D965" s="31">
        <v>4.99</v>
      </c>
      <c r="E965" s="14">
        <v>2885232</v>
      </c>
    </row>
    <row r="966" spans="1:5" s="10" customFormat="1" x14ac:dyDescent="0.3">
      <c r="A966" s="3">
        <f t="shared" si="38"/>
        <v>2030</v>
      </c>
      <c r="B966" s="31">
        <v>49.99</v>
      </c>
      <c r="C966" s="31">
        <v>100</v>
      </c>
      <c r="D966" s="31">
        <v>5</v>
      </c>
      <c r="E966" s="14">
        <v>3363283</v>
      </c>
    </row>
    <row r="967" spans="1:5" s="10" customFormat="1" x14ac:dyDescent="0.3">
      <c r="A967" s="3">
        <f t="shared" si="38"/>
        <v>2031</v>
      </c>
      <c r="B967" s="31">
        <v>50</v>
      </c>
      <c r="C967" s="31">
        <v>100.01</v>
      </c>
      <c r="D967" s="31">
        <v>5.01</v>
      </c>
      <c r="E967" s="14">
        <v>3363933.9999999991</v>
      </c>
    </row>
    <row r="968" spans="1:5" s="10" customFormat="1" x14ac:dyDescent="0.3">
      <c r="A968" s="3">
        <f t="shared" si="38"/>
        <v>2032</v>
      </c>
      <c r="B968" s="31">
        <v>50.01</v>
      </c>
      <c r="C968" s="31">
        <v>100.01</v>
      </c>
      <c r="D968" s="31">
        <v>5.01</v>
      </c>
      <c r="E968" s="14">
        <v>3364151</v>
      </c>
    </row>
    <row r="969" spans="1:5" s="10" customFormat="1" x14ac:dyDescent="0.3">
      <c r="A969" s="3">
        <f t="shared" si="38"/>
        <v>2033</v>
      </c>
      <c r="B969" s="31">
        <v>50.01</v>
      </c>
      <c r="C969" s="31">
        <v>100.01</v>
      </c>
      <c r="D969" s="31">
        <v>5.01</v>
      </c>
      <c r="E969" s="14">
        <v>3364151</v>
      </c>
    </row>
    <row r="970" spans="1:5" s="10" customFormat="1" x14ac:dyDescent="0.3">
      <c r="A970" s="3">
        <f t="shared" si="38"/>
        <v>2034</v>
      </c>
      <c r="B970" s="31">
        <v>50.01</v>
      </c>
      <c r="C970" s="31">
        <v>100.01</v>
      </c>
      <c r="D970" s="31">
        <v>5.01</v>
      </c>
      <c r="E970" s="14">
        <v>3364151</v>
      </c>
    </row>
    <row r="971" spans="1:5" s="10" customFormat="1" x14ac:dyDescent="0.3">
      <c r="A971" s="3">
        <f t="shared" si="38"/>
        <v>2035</v>
      </c>
      <c r="B971" s="31">
        <v>50.01</v>
      </c>
      <c r="C971" s="31">
        <v>100.01</v>
      </c>
      <c r="D971" s="31">
        <v>5.01</v>
      </c>
      <c r="E971" s="14">
        <v>3364151</v>
      </c>
    </row>
    <row r="972" spans="1:5" s="10" customFormat="1" x14ac:dyDescent="0.3">
      <c r="A972" s="3">
        <f t="shared" si="38"/>
        <v>2036</v>
      </c>
      <c r="B972" s="31">
        <v>50.01</v>
      </c>
      <c r="C972" s="31">
        <v>100.01</v>
      </c>
      <c r="D972" s="31">
        <v>5.01</v>
      </c>
      <c r="E972" s="14">
        <v>3364151</v>
      </c>
    </row>
    <row r="973" spans="1:5" s="10" customFormat="1" x14ac:dyDescent="0.3">
      <c r="A973" s="3">
        <f t="shared" si="38"/>
        <v>2037</v>
      </c>
      <c r="B973" s="31">
        <v>50.01</v>
      </c>
      <c r="C973" s="31">
        <v>100.01</v>
      </c>
      <c r="D973" s="31">
        <v>5.01</v>
      </c>
      <c r="E973" s="14">
        <v>3364151</v>
      </c>
    </row>
    <row r="974" spans="1:5" s="10" customFormat="1" x14ac:dyDescent="0.3">
      <c r="A974" s="3">
        <f t="shared" si="38"/>
        <v>2038</v>
      </c>
      <c r="B974" s="31">
        <v>50.01</v>
      </c>
      <c r="C974" s="31">
        <v>100.01</v>
      </c>
      <c r="D974" s="31">
        <v>5.01</v>
      </c>
      <c r="E974" s="14">
        <v>3364151</v>
      </c>
    </row>
    <row r="975" spans="1:5" s="10" customFormat="1" x14ac:dyDescent="0.3">
      <c r="A975" s="3">
        <f t="shared" si="38"/>
        <v>2039</v>
      </c>
      <c r="B975" s="31">
        <v>50.01</v>
      </c>
      <c r="C975" s="31">
        <v>100.01</v>
      </c>
      <c r="D975" s="31">
        <v>5.01</v>
      </c>
      <c r="E975" s="14">
        <v>3364151</v>
      </c>
    </row>
    <row r="976" spans="1:5" s="10" customFormat="1" x14ac:dyDescent="0.3">
      <c r="A976" s="3">
        <f t="shared" si="38"/>
        <v>2040</v>
      </c>
      <c r="B976" s="31">
        <v>50.01</v>
      </c>
      <c r="C976" s="31">
        <v>100.01</v>
      </c>
      <c r="D976" s="31">
        <v>5.01</v>
      </c>
      <c r="E976" s="14">
        <v>3364151</v>
      </c>
    </row>
    <row r="977" spans="1:12" s="10" customFormat="1" x14ac:dyDescent="0.3">
      <c r="A977" s="3">
        <f t="shared" si="38"/>
        <v>2041</v>
      </c>
      <c r="B977" s="31">
        <v>50.01</v>
      </c>
      <c r="C977" s="31">
        <v>100.01</v>
      </c>
      <c r="D977" s="31">
        <v>5.01</v>
      </c>
      <c r="E977" s="14">
        <v>3364151</v>
      </c>
    </row>
    <row r="978" spans="1:12" s="10" customFormat="1" x14ac:dyDescent="0.3">
      <c r="A978" s="3">
        <f t="shared" si="38"/>
        <v>2042</v>
      </c>
      <c r="B978" s="31">
        <v>50.01</v>
      </c>
      <c r="C978" s="31">
        <v>100.01</v>
      </c>
      <c r="D978" s="31">
        <v>5.01</v>
      </c>
      <c r="E978" s="14">
        <v>3364151</v>
      </c>
    </row>
    <row r="979" spans="1:12" s="10" customFormat="1" x14ac:dyDescent="0.3">
      <c r="A979" s="3">
        <f t="shared" si="38"/>
        <v>2043</v>
      </c>
      <c r="B979" s="31">
        <v>50.01</v>
      </c>
      <c r="C979" s="31">
        <v>100.01</v>
      </c>
      <c r="D979" s="31">
        <v>5.01</v>
      </c>
      <c r="E979" s="14">
        <v>3364151</v>
      </c>
    </row>
    <row r="981" spans="1:12" x14ac:dyDescent="0.3">
      <c r="A981" s="3">
        <f>A956+1</f>
        <v>39</v>
      </c>
      <c r="B981" s="3" t="str">
        <f ca="1">OFFSET(Portfolios!$B$7,A981,0)</f>
        <v>Portfolio39</v>
      </c>
    </row>
    <row r="982" spans="1:12" s="11" customFormat="1" x14ac:dyDescent="0.3">
      <c r="A982" s="3"/>
      <c r="B982" s="42" t="s">
        <v>204</v>
      </c>
      <c r="C982" s="42" t="s">
        <v>205</v>
      </c>
      <c r="D982" s="42" t="s">
        <v>206</v>
      </c>
      <c r="E982" s="11" t="s">
        <v>207</v>
      </c>
      <c r="F982" s="11" t="s">
        <v>208</v>
      </c>
      <c r="G982" s="11" t="s">
        <v>209</v>
      </c>
      <c r="H982" s="11" t="s">
        <v>210</v>
      </c>
      <c r="I982" s="11" t="s">
        <v>211</v>
      </c>
      <c r="J982" s="11" t="s">
        <v>212</v>
      </c>
      <c r="K982" s="11" t="s">
        <v>213</v>
      </c>
      <c r="L982" s="11" t="s">
        <v>214</v>
      </c>
    </row>
    <row r="983" spans="1:12" s="11" customFormat="1" x14ac:dyDescent="0.3">
      <c r="A983" s="3" t="s">
        <v>160</v>
      </c>
      <c r="B983" s="42" t="s">
        <v>215</v>
      </c>
      <c r="C983" s="42" t="s">
        <v>215</v>
      </c>
      <c r="D983" s="42" t="s">
        <v>215</v>
      </c>
      <c r="E983" s="11" t="s">
        <v>216</v>
      </c>
      <c r="F983" s="11" t="s">
        <v>217</v>
      </c>
      <c r="G983" s="11" t="s">
        <v>217</v>
      </c>
      <c r="H983" s="11" t="s">
        <v>217</v>
      </c>
      <c r="I983" s="11" t="s">
        <v>217</v>
      </c>
      <c r="J983" s="11" t="s">
        <v>217</v>
      </c>
      <c r="K983" s="11" t="s">
        <v>217</v>
      </c>
    </row>
    <row r="984" spans="1:12" s="10" customFormat="1" x14ac:dyDescent="0.3">
      <c r="A984" s="3">
        <v>2023</v>
      </c>
      <c r="B984" s="31">
        <v>0</v>
      </c>
      <c r="C984" s="31">
        <v>0</v>
      </c>
      <c r="D984" s="31">
        <v>0</v>
      </c>
      <c r="E984" s="14">
        <v>0</v>
      </c>
    </row>
    <row r="985" spans="1:12" s="10" customFormat="1" x14ac:dyDescent="0.3">
      <c r="A985" s="3">
        <f>A984+1</f>
        <v>2024</v>
      </c>
      <c r="B985" s="31">
        <v>0</v>
      </c>
      <c r="C985" s="31">
        <v>0</v>
      </c>
      <c r="D985" s="31">
        <v>0</v>
      </c>
      <c r="E985" s="14">
        <v>0</v>
      </c>
    </row>
    <row r="986" spans="1:12" s="10" customFormat="1" x14ac:dyDescent="0.3">
      <c r="A986" s="3">
        <f t="shared" ref="A986:A1004" si="39">A985+1</f>
        <v>2025</v>
      </c>
      <c r="B986" s="31">
        <v>0</v>
      </c>
      <c r="C986" s="31">
        <v>0</v>
      </c>
      <c r="D986" s="31">
        <v>0</v>
      </c>
      <c r="E986" s="14">
        <v>0</v>
      </c>
    </row>
    <row r="987" spans="1:12" s="10" customFormat="1" x14ac:dyDescent="0.3">
      <c r="A987" s="3">
        <f t="shared" si="39"/>
        <v>2026</v>
      </c>
      <c r="B987" s="31">
        <v>21.89</v>
      </c>
      <c r="C987" s="31">
        <v>43.02</v>
      </c>
      <c r="D987" s="31">
        <v>1</v>
      </c>
      <c r="E987" s="14">
        <v>1430246.9999999998</v>
      </c>
    </row>
    <row r="988" spans="1:12" s="10" customFormat="1" x14ac:dyDescent="0.3">
      <c r="A988" s="3">
        <f t="shared" si="39"/>
        <v>2027</v>
      </c>
      <c r="B988" s="31">
        <v>27.9</v>
      </c>
      <c r="C988" s="31">
        <v>55.96</v>
      </c>
      <c r="D988" s="31">
        <v>1</v>
      </c>
      <c r="E988" s="14">
        <v>1841462</v>
      </c>
    </row>
    <row r="989" spans="1:12" s="10" customFormat="1" x14ac:dyDescent="0.3">
      <c r="A989" s="3">
        <f t="shared" si="39"/>
        <v>2028</v>
      </c>
      <c r="B989" s="31">
        <v>35.909999999999997</v>
      </c>
      <c r="C989" s="31">
        <v>70.97</v>
      </c>
      <c r="D989" s="31">
        <v>2.95</v>
      </c>
      <c r="E989" s="14">
        <v>2383310.9999999995</v>
      </c>
    </row>
    <row r="990" spans="1:12" s="10" customFormat="1" x14ac:dyDescent="0.3">
      <c r="A990" s="3">
        <f t="shared" si="39"/>
        <v>2029</v>
      </c>
      <c r="B990" s="31">
        <v>42.92</v>
      </c>
      <c r="C990" s="31">
        <v>84.98</v>
      </c>
      <c r="D990" s="31">
        <v>4.96</v>
      </c>
      <c r="E990" s="14">
        <v>2883062.0000000005</v>
      </c>
    </row>
    <row r="991" spans="1:12" s="10" customFormat="1" x14ac:dyDescent="0.3">
      <c r="A991" s="3">
        <f t="shared" si="39"/>
        <v>2030</v>
      </c>
      <c r="B991" s="31">
        <v>49.93</v>
      </c>
      <c r="C991" s="31">
        <v>99.99</v>
      </c>
      <c r="D991" s="31">
        <v>4.97</v>
      </c>
      <c r="E991" s="14">
        <v>3361112.9999999995</v>
      </c>
    </row>
    <row r="992" spans="1:12" s="10" customFormat="1" x14ac:dyDescent="0.3">
      <c r="A992" s="3">
        <f t="shared" si="39"/>
        <v>2031</v>
      </c>
      <c r="B992" s="31">
        <v>49.94</v>
      </c>
      <c r="C992" s="31">
        <v>100</v>
      </c>
      <c r="D992" s="31">
        <v>4.9800000000000004</v>
      </c>
      <c r="E992" s="14">
        <v>3361763.9999999995</v>
      </c>
    </row>
    <row r="993" spans="1:5" s="10" customFormat="1" x14ac:dyDescent="0.3">
      <c r="A993" s="3">
        <f t="shared" si="39"/>
        <v>2032</v>
      </c>
      <c r="B993" s="31">
        <v>49.95</v>
      </c>
      <c r="C993" s="31">
        <v>100.01</v>
      </c>
      <c r="D993" s="31">
        <v>4.99</v>
      </c>
      <c r="E993" s="14">
        <v>3362415.0000000005</v>
      </c>
    </row>
    <row r="994" spans="1:5" s="10" customFormat="1" x14ac:dyDescent="0.3">
      <c r="A994" s="3">
        <f t="shared" si="39"/>
        <v>2033</v>
      </c>
      <c r="B994" s="31">
        <v>49.96</v>
      </c>
      <c r="C994" s="31">
        <v>100.01</v>
      </c>
      <c r="D994" s="31">
        <v>5</v>
      </c>
      <c r="E994" s="14">
        <v>3362848.9999999995</v>
      </c>
    </row>
    <row r="995" spans="1:5" s="10" customFormat="1" x14ac:dyDescent="0.3">
      <c r="A995" s="3">
        <f t="shared" si="39"/>
        <v>2034</v>
      </c>
      <c r="B995" s="31">
        <v>49.97</v>
      </c>
      <c r="C995" s="31">
        <v>100.01</v>
      </c>
      <c r="D995" s="31">
        <v>5.01</v>
      </c>
      <c r="E995" s="14">
        <v>3363283</v>
      </c>
    </row>
    <row r="996" spans="1:5" s="10" customFormat="1" x14ac:dyDescent="0.3">
      <c r="A996" s="3">
        <f t="shared" si="39"/>
        <v>2035</v>
      </c>
      <c r="B996" s="31">
        <v>49.98</v>
      </c>
      <c r="C996" s="31">
        <v>100.01</v>
      </c>
      <c r="D996" s="31">
        <v>5.01</v>
      </c>
      <c r="E996" s="14">
        <v>3363500</v>
      </c>
    </row>
    <row r="997" spans="1:5" s="10" customFormat="1" x14ac:dyDescent="0.3">
      <c r="A997" s="3">
        <f t="shared" si="39"/>
        <v>2036</v>
      </c>
      <c r="B997" s="31">
        <v>49.99</v>
      </c>
      <c r="C997" s="31">
        <v>100.01</v>
      </c>
      <c r="D997" s="31">
        <v>5.01</v>
      </c>
      <c r="E997" s="14">
        <v>3363716.9999999995</v>
      </c>
    </row>
    <row r="998" spans="1:5" s="10" customFormat="1" x14ac:dyDescent="0.3">
      <c r="A998" s="3">
        <f t="shared" si="39"/>
        <v>2037</v>
      </c>
      <c r="B998" s="31">
        <v>50</v>
      </c>
      <c r="C998" s="31">
        <v>100.01</v>
      </c>
      <c r="D998" s="31">
        <v>5.01</v>
      </c>
      <c r="E998" s="14">
        <v>3363933.9999999991</v>
      </c>
    </row>
    <row r="999" spans="1:5" s="10" customFormat="1" x14ac:dyDescent="0.3">
      <c r="A999" s="3">
        <f t="shared" si="39"/>
        <v>2038</v>
      </c>
      <c r="B999" s="31">
        <v>50.01</v>
      </c>
      <c r="C999" s="31">
        <v>100.01</v>
      </c>
      <c r="D999" s="31">
        <v>5.01</v>
      </c>
      <c r="E999" s="14">
        <v>3364151</v>
      </c>
    </row>
    <row r="1000" spans="1:5" s="10" customFormat="1" x14ac:dyDescent="0.3">
      <c r="A1000" s="3">
        <f t="shared" si="39"/>
        <v>2039</v>
      </c>
      <c r="B1000" s="31">
        <v>50.01</v>
      </c>
      <c r="C1000" s="31">
        <v>100.01</v>
      </c>
      <c r="D1000" s="31">
        <v>5.01</v>
      </c>
      <c r="E1000" s="14">
        <v>3364151</v>
      </c>
    </row>
    <row r="1001" spans="1:5" s="10" customFormat="1" x14ac:dyDescent="0.3">
      <c r="A1001" s="3">
        <f t="shared" si="39"/>
        <v>2040</v>
      </c>
      <c r="B1001" s="31">
        <v>50.01</v>
      </c>
      <c r="C1001" s="31">
        <v>100.01</v>
      </c>
      <c r="D1001" s="31">
        <v>5.01</v>
      </c>
      <c r="E1001" s="14">
        <v>3364151</v>
      </c>
    </row>
    <row r="1002" spans="1:5" s="10" customFormat="1" x14ac:dyDescent="0.3">
      <c r="A1002" s="3">
        <f t="shared" si="39"/>
        <v>2041</v>
      </c>
      <c r="B1002" s="31">
        <v>50.01</v>
      </c>
      <c r="C1002" s="31">
        <v>100.01</v>
      </c>
      <c r="D1002" s="31">
        <v>5.01</v>
      </c>
      <c r="E1002" s="14">
        <v>3364151</v>
      </c>
    </row>
    <row r="1003" spans="1:5" s="10" customFormat="1" x14ac:dyDescent="0.3">
      <c r="A1003" s="3">
        <f t="shared" si="39"/>
        <v>2042</v>
      </c>
      <c r="B1003" s="31">
        <v>50.01</v>
      </c>
      <c r="C1003" s="31">
        <v>100.01</v>
      </c>
      <c r="D1003" s="31">
        <v>5.01</v>
      </c>
      <c r="E1003" s="14">
        <v>3364151</v>
      </c>
    </row>
    <row r="1004" spans="1:5" s="10" customFormat="1" x14ac:dyDescent="0.3">
      <c r="A1004" s="3">
        <f t="shared" si="39"/>
        <v>2043</v>
      </c>
      <c r="B1004" s="31">
        <v>50.01</v>
      </c>
      <c r="C1004" s="31">
        <v>100.01</v>
      </c>
      <c r="D1004" s="31">
        <v>5.01</v>
      </c>
      <c r="E1004" s="14">
        <v>3364151</v>
      </c>
    </row>
  </sheetData>
  <phoneticPr fontId="2" type="noConversion"/>
  <pageMargins left="0.25" right="0.25" top="0.75" bottom="0.75" header="0.3" footer="0.3"/>
  <pageSetup paperSize="3" scale="77" fitToHeight="20" orientation="landscape" r:id="rId1"/>
  <headerFooter>
    <oddHeader>&amp;L&amp;"-,Bold Italic"&amp;12PGE Clean Energy Plan and Integrated Resource Plan 2023&amp;C&amp;"-,Bold"Annual CBI Impacts of Actions&amp;R&amp;"-,Bold Italic"&amp;12CEP Data Template</oddHeader>
  </headerFooter>
  <rowBreaks count="19" manualBreakCount="19">
    <brk id="55" max="15" man="1"/>
    <brk id="105" max="15" man="1"/>
    <brk id="155" max="15" man="1"/>
    <brk id="205" max="15" man="1"/>
    <brk id="255" max="15" man="1"/>
    <brk id="305" max="15" man="1"/>
    <brk id="355" max="15" man="1"/>
    <brk id="405" max="15" man="1"/>
    <brk id="455" max="15" man="1"/>
    <brk id="505" max="15" man="1"/>
    <brk id="555" max="15" man="1"/>
    <brk id="605" max="15" man="1"/>
    <brk id="655" max="15" man="1"/>
    <brk id="705" max="15" man="1"/>
    <brk id="755" max="15" man="1"/>
    <brk id="805" max="15" man="1"/>
    <brk id="855" max="15" man="1"/>
    <brk id="905" max="15" man="1"/>
    <brk id="955" max="1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BF066-D28A-4A4C-A330-3CF380EB4FF0}">
  <sheetPr codeName="Sheet6">
    <tabColor theme="2" tint="-9.9978637043366805E-2"/>
    <pageSetUpPr fitToPage="1"/>
  </sheetPr>
  <dimension ref="A1:H50"/>
  <sheetViews>
    <sheetView zoomScaleNormal="100" workbookViewId="0">
      <selection activeCell="A15" sqref="A15"/>
    </sheetView>
  </sheetViews>
  <sheetFormatPr defaultColWidth="9.33203125" defaultRowHeight="14.4" x14ac:dyDescent="0.3"/>
  <cols>
    <col min="2" max="2" width="10.6640625" bestFit="1" customWidth="1"/>
    <col min="3" max="3" width="13.44140625" bestFit="1" customWidth="1"/>
    <col min="4" max="4" width="21.6640625" bestFit="1" customWidth="1"/>
    <col min="5" max="5" width="19.6640625" bestFit="1" customWidth="1"/>
    <col min="6" max="6" width="24" bestFit="1" customWidth="1"/>
    <col min="7" max="7" width="27.5546875" bestFit="1" customWidth="1"/>
  </cols>
  <sheetData>
    <row r="1" spans="1:8" s="3" customFormat="1" ht="30.75" customHeight="1" x14ac:dyDescent="0.3">
      <c r="A1" s="2" t="s">
        <v>59</v>
      </c>
    </row>
    <row r="2" spans="1:8" s="3" customFormat="1" x14ac:dyDescent="0.3">
      <c r="A2" s="3" t="s">
        <v>218</v>
      </c>
    </row>
    <row r="3" spans="1:8" s="3" customFormat="1" x14ac:dyDescent="0.3">
      <c r="A3" s="3" t="s">
        <v>219</v>
      </c>
    </row>
    <row r="4" spans="1:8" s="1" customFormat="1" x14ac:dyDescent="0.3"/>
    <row r="5" spans="1:8" s="11" customFormat="1" x14ac:dyDescent="0.3">
      <c r="A5" s="3"/>
      <c r="B5" s="3"/>
      <c r="C5" s="42" t="s">
        <v>220</v>
      </c>
      <c r="D5" s="42" t="s">
        <v>221</v>
      </c>
      <c r="E5" s="42" t="s">
        <v>222</v>
      </c>
      <c r="F5" s="42" t="s">
        <v>223</v>
      </c>
      <c r="G5" s="42" t="s">
        <v>224</v>
      </c>
      <c r="H5" s="11" t="s">
        <v>214</v>
      </c>
    </row>
    <row r="6" spans="1:8" s="11" customFormat="1" x14ac:dyDescent="0.3">
      <c r="A6" s="3"/>
      <c r="B6" s="3" t="s">
        <v>225</v>
      </c>
      <c r="C6" s="42" t="s">
        <v>226</v>
      </c>
      <c r="D6" s="42" t="s">
        <v>226</v>
      </c>
      <c r="E6" s="42" t="s">
        <v>226</v>
      </c>
      <c r="F6" s="42" t="s">
        <v>227</v>
      </c>
      <c r="G6" s="42" t="s">
        <v>228</v>
      </c>
      <c r="H6" s="11" t="s">
        <v>217</v>
      </c>
    </row>
    <row r="7" spans="1:8" s="10" customFormat="1" x14ac:dyDescent="0.3">
      <c r="A7" s="3">
        <v>1</v>
      </c>
      <c r="B7" s="3" t="str">
        <f>Portfolios!B8</f>
        <v>Portfolio1</v>
      </c>
      <c r="C7" s="46">
        <v>34583.5</v>
      </c>
      <c r="D7" s="46">
        <v>6136.4998451446909</v>
      </c>
      <c r="E7" s="46">
        <v>43685.55333333333</v>
      </c>
      <c r="F7" s="39">
        <v>38494253.813882649</v>
      </c>
      <c r="G7" s="31">
        <v>155.03</v>
      </c>
    </row>
    <row r="8" spans="1:8" s="10" customFormat="1" x14ac:dyDescent="0.3">
      <c r="A8" s="3">
        <v>2</v>
      </c>
      <c r="B8" s="3" t="str">
        <f>Portfolios!B9</f>
        <v>Portfolio2</v>
      </c>
      <c r="C8" s="46">
        <v>34721.9</v>
      </c>
      <c r="D8" s="46">
        <v>6229.409202594964</v>
      </c>
      <c r="E8" s="46">
        <v>43969.426060606063</v>
      </c>
      <c r="F8" s="39">
        <v>34511484.456569299</v>
      </c>
      <c r="G8" s="31">
        <v>155.03</v>
      </c>
    </row>
    <row r="9" spans="1:8" s="10" customFormat="1" x14ac:dyDescent="0.3">
      <c r="A9" s="3">
        <v>3</v>
      </c>
      <c r="B9" s="3" t="str">
        <f>Portfolios!B10</f>
        <v>Portfolio3</v>
      </c>
      <c r="C9" s="46">
        <v>34549.410000000003</v>
      </c>
      <c r="D9" s="46">
        <v>6124.8032512193677</v>
      </c>
      <c r="E9" s="46">
        <v>43611.359393939405</v>
      </c>
      <c r="F9" s="39">
        <v>42477023.171195999</v>
      </c>
      <c r="G9" s="31">
        <v>155.03</v>
      </c>
    </row>
    <row r="10" spans="1:8" s="10" customFormat="1" x14ac:dyDescent="0.3">
      <c r="A10" s="3">
        <v>4</v>
      </c>
      <c r="B10" s="3" t="str">
        <f>Portfolios!B11</f>
        <v>Portfolio4</v>
      </c>
      <c r="C10" s="46">
        <v>35727.46</v>
      </c>
      <c r="D10" s="46">
        <v>6143.7359475799412</v>
      </c>
      <c r="E10" s="46">
        <v>44824.689090909087</v>
      </c>
      <c r="F10" s="39">
        <v>34444253.813882649</v>
      </c>
      <c r="G10" s="31">
        <v>155.03</v>
      </c>
    </row>
    <row r="11" spans="1:8" s="10" customFormat="1" x14ac:dyDescent="0.3">
      <c r="A11" s="3">
        <v>5</v>
      </c>
      <c r="B11" s="3" t="str">
        <f>Portfolios!B12</f>
        <v>Portfolio5</v>
      </c>
      <c r="C11" s="46">
        <v>35689.300000000003</v>
      </c>
      <c r="D11" s="46">
        <v>6322.8249372974487</v>
      </c>
      <c r="E11" s="46">
        <v>45045.782424242418</v>
      </c>
      <c r="F11" s="39">
        <v>31824646.867307261</v>
      </c>
      <c r="G11" s="31">
        <v>155.03</v>
      </c>
    </row>
    <row r="12" spans="1:8" s="10" customFormat="1" x14ac:dyDescent="0.3">
      <c r="A12" s="3">
        <v>6</v>
      </c>
      <c r="B12" s="3" t="str">
        <f>Portfolios!B13</f>
        <v>Portfolio6</v>
      </c>
      <c r="C12" s="46">
        <v>34129.78</v>
      </c>
      <c r="D12" s="46">
        <v>6098.4175903927926</v>
      </c>
      <c r="E12" s="46">
        <v>43428.270000000019</v>
      </c>
      <c r="F12" s="39">
        <v>38494253.813882649</v>
      </c>
      <c r="G12" s="31">
        <v>155.03</v>
      </c>
    </row>
    <row r="13" spans="1:8" s="10" customFormat="1" x14ac:dyDescent="0.3">
      <c r="A13" s="3">
        <v>7</v>
      </c>
      <c r="B13" s="3" t="str">
        <f>Portfolios!B14</f>
        <v>Portfolio7</v>
      </c>
      <c r="C13" s="46">
        <v>34601.06</v>
      </c>
      <c r="D13" s="46">
        <v>6138.5348464597009</v>
      </c>
      <c r="E13" s="46">
        <v>43722.27303030304</v>
      </c>
      <c r="F13" s="39">
        <v>38494253.813882649</v>
      </c>
      <c r="G13" s="31">
        <v>155.03</v>
      </c>
    </row>
    <row r="14" spans="1:8" s="10" customFormat="1" x14ac:dyDescent="0.3">
      <c r="A14" s="3">
        <v>8</v>
      </c>
      <c r="B14" s="3" t="str">
        <f>Portfolios!B15</f>
        <v>Portfolio8</v>
      </c>
      <c r="C14" s="46">
        <v>34320.22</v>
      </c>
      <c r="D14" s="46">
        <v>6158.9788069614724</v>
      </c>
      <c r="E14" s="46">
        <v>43824.76606060606</v>
      </c>
      <c r="F14" s="39">
        <v>38494253.813882649</v>
      </c>
      <c r="G14" s="31">
        <v>155.03</v>
      </c>
    </row>
    <row r="15" spans="1:8" s="10" customFormat="1" x14ac:dyDescent="0.3">
      <c r="A15" s="3">
        <v>9</v>
      </c>
      <c r="B15" s="3" t="str">
        <f>Portfolios!B16</f>
        <v>Portfolio9</v>
      </c>
      <c r="C15" s="46">
        <v>34601.06</v>
      </c>
      <c r="D15" s="46">
        <v>6138.5348464597009</v>
      </c>
      <c r="E15" s="46">
        <v>43722.27303030304</v>
      </c>
      <c r="F15" s="39">
        <v>38494253.813882649</v>
      </c>
      <c r="G15" s="31">
        <v>155.03</v>
      </c>
    </row>
    <row r="16" spans="1:8" s="10" customFormat="1" x14ac:dyDescent="0.3">
      <c r="A16" s="3">
        <v>10</v>
      </c>
      <c r="B16" s="3" t="str">
        <f>Portfolios!B17</f>
        <v>Portfolio10</v>
      </c>
      <c r="C16" s="46">
        <v>34697.279999999999</v>
      </c>
      <c r="D16" s="46">
        <v>6128.1869188967476</v>
      </c>
      <c r="E16" s="46">
        <v>43770.557878787891</v>
      </c>
      <c r="F16" s="39">
        <v>38494253.813882649</v>
      </c>
      <c r="G16" s="31">
        <v>117.17</v>
      </c>
    </row>
    <row r="17" spans="1:7" s="10" customFormat="1" x14ac:dyDescent="0.3">
      <c r="A17" s="3">
        <v>11</v>
      </c>
      <c r="B17" s="3" t="str">
        <f>Portfolios!B18</f>
        <v>Portfolio11</v>
      </c>
      <c r="C17" s="46">
        <v>34984.620000000003</v>
      </c>
      <c r="D17" s="46">
        <v>6115.8333032020482</v>
      </c>
      <c r="E17" s="46">
        <v>43901.489090909083</v>
      </c>
      <c r="F17" s="39">
        <v>38494253.813882649</v>
      </c>
      <c r="G17" s="31">
        <v>0</v>
      </c>
    </row>
    <row r="18" spans="1:7" s="10" customFormat="1" x14ac:dyDescent="0.3">
      <c r="A18" s="3">
        <v>12</v>
      </c>
      <c r="B18" s="3" t="str">
        <f>Portfolios!B19</f>
        <v>Portfolio12</v>
      </c>
      <c r="C18" s="46">
        <v>34703.42</v>
      </c>
      <c r="D18" s="46">
        <v>6145.123883327864</v>
      </c>
      <c r="E18" s="46">
        <v>43807.320909090915</v>
      </c>
      <c r="F18" s="39">
        <v>38494253.813882649</v>
      </c>
      <c r="G18" s="31">
        <v>100.01</v>
      </c>
    </row>
    <row r="19" spans="1:7" s="10" customFormat="1" x14ac:dyDescent="0.3">
      <c r="A19" s="3">
        <v>13</v>
      </c>
      <c r="B19" s="3" t="str">
        <f>Portfolios!B20</f>
        <v>Portfolio13</v>
      </c>
      <c r="C19" s="46">
        <v>34601.18</v>
      </c>
      <c r="D19" s="46">
        <v>6140.5625270711434</v>
      </c>
      <c r="E19" s="46">
        <v>43722.736060606068</v>
      </c>
      <c r="F19" s="39">
        <v>38494253.813882649</v>
      </c>
      <c r="G19" s="31">
        <v>155.03</v>
      </c>
    </row>
    <row r="20" spans="1:7" s="10" customFormat="1" x14ac:dyDescent="0.3">
      <c r="A20" s="3">
        <v>14</v>
      </c>
      <c r="B20" s="3" t="str">
        <f>Portfolios!B21</f>
        <v>Portfolio14</v>
      </c>
      <c r="C20" s="46">
        <v>19405.61</v>
      </c>
      <c r="D20" s="46">
        <v>3320.636394389312</v>
      </c>
      <c r="E20" s="46">
        <v>24872.679393939394</v>
      </c>
      <c r="F20" s="39">
        <v>38494253.813882649</v>
      </c>
      <c r="G20" s="31">
        <v>0</v>
      </c>
    </row>
    <row r="21" spans="1:7" s="10" customFormat="1" x14ac:dyDescent="0.3">
      <c r="A21" s="3">
        <v>15</v>
      </c>
      <c r="B21" s="3" t="str">
        <f>Portfolios!B22</f>
        <v>Portfolio15</v>
      </c>
      <c r="C21" s="46">
        <v>37789.440000000002</v>
      </c>
      <c r="D21" s="46">
        <v>6436.3580428311434</v>
      </c>
      <c r="E21" s="46">
        <v>47198.405454545442</v>
      </c>
      <c r="F21" s="39">
        <v>38494253.813882649</v>
      </c>
      <c r="G21" s="31">
        <v>155.03</v>
      </c>
    </row>
    <row r="22" spans="1:7" s="10" customFormat="1" x14ac:dyDescent="0.3">
      <c r="A22" s="3">
        <v>16</v>
      </c>
      <c r="B22" s="3" t="str">
        <f>Portfolios!B23</f>
        <v>Portfolio16</v>
      </c>
      <c r="C22" s="46">
        <v>19912.919999999998</v>
      </c>
      <c r="D22" s="46">
        <v>3508.9029069095914</v>
      </c>
      <c r="E22" s="46">
        <v>25811.054848484851</v>
      </c>
      <c r="F22" s="39">
        <v>38494253.813882649</v>
      </c>
      <c r="G22" s="31">
        <v>154.91999999999999</v>
      </c>
    </row>
    <row r="23" spans="1:7" s="10" customFormat="1" x14ac:dyDescent="0.3">
      <c r="A23" s="3">
        <v>17</v>
      </c>
      <c r="B23" s="3" t="str">
        <f>Portfolios!B24</f>
        <v>Portfolio17</v>
      </c>
      <c r="C23" s="46">
        <v>19709.88</v>
      </c>
      <c r="D23" s="46">
        <v>3533.9557766601793</v>
      </c>
      <c r="E23" s="46">
        <v>25639.836363636365</v>
      </c>
      <c r="F23" s="39">
        <v>38494253.813882649</v>
      </c>
      <c r="G23" s="31">
        <v>154.91</v>
      </c>
    </row>
    <row r="24" spans="1:7" s="10" customFormat="1" x14ac:dyDescent="0.3">
      <c r="A24" s="3">
        <v>18</v>
      </c>
      <c r="B24" s="3" t="str">
        <f>Portfolios!B25</f>
        <v>Portfolio18</v>
      </c>
      <c r="C24" s="46">
        <v>34591.440000000002</v>
      </c>
      <c r="D24" s="46">
        <v>6132.5362352128186</v>
      </c>
      <c r="E24" s="46">
        <v>43689.979090909088</v>
      </c>
      <c r="F24" s="39">
        <v>38494253.813882649</v>
      </c>
      <c r="G24" s="31">
        <v>155.03</v>
      </c>
    </row>
    <row r="25" spans="1:7" s="10" customFormat="1" x14ac:dyDescent="0.3">
      <c r="A25" s="3">
        <v>19</v>
      </c>
      <c r="B25" s="3" t="str">
        <f>Portfolios!B26</f>
        <v>Portfolio19</v>
      </c>
      <c r="C25" s="46">
        <v>34683.129999999997</v>
      </c>
      <c r="D25" s="46">
        <v>6279.655106256082</v>
      </c>
      <c r="E25" s="46">
        <v>43960.453939393941</v>
      </c>
      <c r="F25" s="39">
        <v>38494253.813882649</v>
      </c>
      <c r="G25" s="31">
        <v>155.03</v>
      </c>
    </row>
    <row r="26" spans="1:7" s="10" customFormat="1" x14ac:dyDescent="0.3">
      <c r="A26" s="3">
        <v>20</v>
      </c>
      <c r="B26" s="3" t="str">
        <f>Portfolios!B27</f>
        <v>Portfolio20</v>
      </c>
      <c r="C26" s="46">
        <v>35507.879999999997</v>
      </c>
      <c r="D26" s="46">
        <v>6092.189833890453</v>
      </c>
      <c r="E26" s="46">
        <v>44861.743333333325</v>
      </c>
      <c r="F26" s="39">
        <v>38494253.813882649</v>
      </c>
      <c r="G26" s="31">
        <v>155.03</v>
      </c>
    </row>
    <row r="27" spans="1:7" s="10" customFormat="1" x14ac:dyDescent="0.3">
      <c r="A27" s="3">
        <v>21</v>
      </c>
      <c r="B27" s="3" t="str">
        <f>Portfolios!B28</f>
        <v>Portfolio21</v>
      </c>
      <c r="C27" s="46">
        <v>36144.910000000003</v>
      </c>
      <c r="D27" s="46">
        <v>6119.4909653094956</v>
      </c>
      <c r="E27" s="46">
        <v>45535.821818181816</v>
      </c>
      <c r="F27" s="39">
        <v>38494253.813882649</v>
      </c>
      <c r="G27" s="31">
        <v>155.03</v>
      </c>
    </row>
    <row r="28" spans="1:7" s="10" customFormat="1" x14ac:dyDescent="0.3">
      <c r="A28" s="3">
        <v>22</v>
      </c>
      <c r="B28" s="3" t="str">
        <f>Portfolios!B29</f>
        <v>Portfolio22</v>
      </c>
      <c r="C28" s="46">
        <v>35245.300000000003</v>
      </c>
      <c r="D28" s="46">
        <v>6384.9307210412171</v>
      </c>
      <c r="E28" s="46">
        <v>44989.71242424244</v>
      </c>
      <c r="F28" s="39">
        <v>38494253.813882649</v>
      </c>
      <c r="G28" s="31">
        <v>155.03</v>
      </c>
    </row>
    <row r="29" spans="1:7" s="10" customFormat="1" x14ac:dyDescent="0.3">
      <c r="A29" s="3">
        <v>23</v>
      </c>
      <c r="B29" s="3" t="str">
        <f>Portfolios!B30</f>
        <v>Portfolio23</v>
      </c>
      <c r="C29" s="46">
        <v>35815.97</v>
      </c>
      <c r="D29" s="46">
        <v>6464.0357274614207</v>
      </c>
      <c r="E29" s="46">
        <v>45668.653030303023</v>
      </c>
      <c r="F29" s="39">
        <v>38494253.813882649</v>
      </c>
      <c r="G29" s="31">
        <v>155.03</v>
      </c>
    </row>
    <row r="30" spans="1:7" s="10" customFormat="1" x14ac:dyDescent="0.3">
      <c r="A30" s="3">
        <v>24</v>
      </c>
      <c r="B30" s="3" t="str">
        <f>Portfolios!B31</f>
        <v>Portfolio24</v>
      </c>
      <c r="C30" s="46">
        <v>34809.040000000001</v>
      </c>
      <c r="D30" s="46">
        <v>6201.2688029391993</v>
      </c>
      <c r="E30" s="46">
        <v>44005.581818181818</v>
      </c>
      <c r="F30" s="39">
        <v>38494253.813882649</v>
      </c>
      <c r="G30" s="31">
        <v>155.03</v>
      </c>
    </row>
    <row r="31" spans="1:7" s="10" customFormat="1" x14ac:dyDescent="0.3">
      <c r="A31" s="3">
        <v>25</v>
      </c>
      <c r="B31" s="3" t="str">
        <f>Portfolios!B32</f>
        <v>Portfolio25</v>
      </c>
      <c r="C31" s="46">
        <v>34601.06</v>
      </c>
      <c r="D31" s="46">
        <v>6138.5348464597009</v>
      </c>
      <c r="E31" s="46">
        <v>43722.27303030304</v>
      </c>
      <c r="F31" s="39">
        <v>38494253.813882649</v>
      </c>
      <c r="G31" s="31">
        <v>155.03</v>
      </c>
    </row>
    <row r="32" spans="1:7" s="10" customFormat="1" x14ac:dyDescent="0.3">
      <c r="A32" s="3">
        <v>26</v>
      </c>
      <c r="B32" s="3" t="str">
        <f>Portfolios!B33</f>
        <v>Portfolio26</v>
      </c>
      <c r="C32" s="46">
        <v>33721</v>
      </c>
      <c r="D32" s="46">
        <v>6125.2635846376688</v>
      </c>
      <c r="E32" s="46">
        <v>42811.888484848489</v>
      </c>
      <c r="F32" s="39">
        <v>38494253.813882649</v>
      </c>
      <c r="G32" s="31">
        <v>155.03</v>
      </c>
    </row>
    <row r="33" spans="1:7" s="10" customFormat="1" x14ac:dyDescent="0.3">
      <c r="A33" s="3">
        <v>27</v>
      </c>
      <c r="B33" s="3" t="str">
        <f>Portfolios!B34</f>
        <v>Portfolio27</v>
      </c>
      <c r="C33" s="46">
        <v>34233.68</v>
      </c>
      <c r="D33" s="46">
        <v>6183.6114740767107</v>
      </c>
      <c r="E33" s="46">
        <v>43470.228484848485</v>
      </c>
      <c r="F33" s="39">
        <v>38494253.813882649</v>
      </c>
      <c r="G33" s="31">
        <v>155.03</v>
      </c>
    </row>
    <row r="34" spans="1:7" s="10" customFormat="1" x14ac:dyDescent="0.3">
      <c r="A34" s="3">
        <v>28</v>
      </c>
      <c r="B34" s="3" t="str">
        <f>Portfolios!B35</f>
        <v>Portfolio28</v>
      </c>
      <c r="C34" s="46">
        <v>31684.560000000001</v>
      </c>
      <c r="D34" s="46">
        <v>6160.4538181425432</v>
      </c>
      <c r="E34" s="46">
        <v>41182.591212121195</v>
      </c>
      <c r="F34" s="39">
        <v>38494253.813882649</v>
      </c>
      <c r="G34" s="31">
        <v>155.03</v>
      </c>
    </row>
    <row r="35" spans="1:7" s="10" customFormat="1" x14ac:dyDescent="0.3">
      <c r="A35" s="26">
        <v>29</v>
      </c>
      <c r="B35" s="26" t="str">
        <f>Portfolios!B36</f>
        <v>Portfolio29</v>
      </c>
      <c r="C35" s="46">
        <v>34530.93</v>
      </c>
      <c r="D35" s="46">
        <v>6275.1140051474958</v>
      </c>
      <c r="E35" s="46">
        <v>44098.022121212103</v>
      </c>
      <c r="F35" s="39">
        <v>38494253.813882649</v>
      </c>
      <c r="G35" s="31">
        <v>155.03</v>
      </c>
    </row>
    <row r="36" spans="1:7" s="10" customFormat="1" x14ac:dyDescent="0.3">
      <c r="A36" s="26">
        <v>30</v>
      </c>
      <c r="B36" s="26" t="str">
        <f>Portfolios!B37</f>
        <v>Portfolio30</v>
      </c>
      <c r="C36" s="46">
        <v>34175.629999999997</v>
      </c>
      <c r="D36" s="46">
        <v>6202.6929373511884</v>
      </c>
      <c r="E36" s="46">
        <v>43494.540303030299</v>
      </c>
      <c r="F36" s="39">
        <v>38494253.813882649</v>
      </c>
      <c r="G36" s="31">
        <v>155.03</v>
      </c>
    </row>
    <row r="37" spans="1:7" s="10" customFormat="1" x14ac:dyDescent="0.3">
      <c r="A37" s="26">
        <v>31</v>
      </c>
      <c r="B37" s="26" t="str">
        <f>Portfolios!B38</f>
        <v>Portfolio31</v>
      </c>
      <c r="C37" s="46">
        <v>34506.339999999997</v>
      </c>
      <c r="D37" s="46">
        <v>6214.495854806346</v>
      </c>
      <c r="E37" s="46">
        <v>43723.279090909098</v>
      </c>
      <c r="F37" s="39">
        <v>38494253.813882649</v>
      </c>
      <c r="G37" s="58">
        <v>155.03</v>
      </c>
    </row>
    <row r="38" spans="1:7" s="10" customFormat="1" x14ac:dyDescent="0.3">
      <c r="A38" s="26">
        <v>32</v>
      </c>
      <c r="B38" s="26" t="str">
        <f>Portfolios!B39</f>
        <v>Portfolio32</v>
      </c>
      <c r="C38" s="46">
        <v>34601.06</v>
      </c>
      <c r="D38" s="46">
        <v>6138.5348464597009</v>
      </c>
      <c r="E38" s="46">
        <v>43722.27303030304</v>
      </c>
      <c r="F38" s="39">
        <v>38494253.813882649</v>
      </c>
      <c r="G38" s="58">
        <v>155.03</v>
      </c>
    </row>
    <row r="39" spans="1:7" s="10" customFormat="1" x14ac:dyDescent="0.3">
      <c r="A39" s="26">
        <v>33</v>
      </c>
      <c r="B39" s="26" t="str">
        <f>Portfolios!B40</f>
        <v>Portfolio33</v>
      </c>
      <c r="C39" s="46" t="s">
        <v>229</v>
      </c>
      <c r="D39" s="46" t="s">
        <v>229</v>
      </c>
      <c r="E39" s="46" t="s">
        <v>229</v>
      </c>
      <c r="F39" s="39">
        <v>38494253.813882649</v>
      </c>
      <c r="G39" s="58">
        <v>155.03</v>
      </c>
    </row>
    <row r="40" spans="1:7" s="10" customFormat="1" x14ac:dyDescent="0.3">
      <c r="A40" s="26">
        <v>34</v>
      </c>
      <c r="B40" s="26" t="str">
        <f>Portfolios!B41</f>
        <v>Portfolio34</v>
      </c>
      <c r="C40" s="46" t="s">
        <v>229</v>
      </c>
      <c r="D40" s="46" t="s">
        <v>229</v>
      </c>
      <c r="E40" s="46" t="s">
        <v>229</v>
      </c>
      <c r="F40" s="39">
        <v>38494253.813882649</v>
      </c>
      <c r="G40" s="58">
        <v>155.03</v>
      </c>
    </row>
    <row r="41" spans="1:7" s="10" customFormat="1" x14ac:dyDescent="0.3">
      <c r="A41" s="26">
        <v>35</v>
      </c>
      <c r="B41" s="26" t="str">
        <f>Portfolios!B42</f>
        <v>Portfolio35</v>
      </c>
      <c r="C41" s="46">
        <v>30595.99</v>
      </c>
      <c r="D41" s="46">
        <v>5916.0760686522808</v>
      </c>
      <c r="E41" s="46">
        <v>40161.339393939386</v>
      </c>
      <c r="F41" s="39">
        <v>38494253.813882649</v>
      </c>
      <c r="G41" s="58">
        <v>155.03</v>
      </c>
    </row>
    <row r="42" spans="1:7" s="10" customFormat="1" x14ac:dyDescent="0.3">
      <c r="A42" s="26">
        <v>36</v>
      </c>
      <c r="B42" s="26" t="str">
        <f>Portfolios!B43</f>
        <v>Portfolio36</v>
      </c>
      <c r="C42" s="46">
        <v>34125.54</v>
      </c>
      <c r="D42" s="46">
        <v>6064.0975391939701</v>
      </c>
      <c r="E42" s="46">
        <v>43393.975757575754</v>
      </c>
      <c r="F42" s="39">
        <v>38494253.813882649</v>
      </c>
      <c r="G42" s="58">
        <v>155.03</v>
      </c>
    </row>
    <row r="43" spans="1:7" s="10" customFormat="1" x14ac:dyDescent="0.3">
      <c r="A43" s="26">
        <v>37</v>
      </c>
      <c r="B43" s="26" t="str">
        <f>Portfolios!B44</f>
        <v>Portfolio37</v>
      </c>
      <c r="C43" s="46">
        <v>34283.29</v>
      </c>
      <c r="D43" s="46">
        <v>6106.5642757314172</v>
      </c>
      <c r="E43" s="46">
        <v>43430.958787878793</v>
      </c>
      <c r="F43" s="39">
        <v>38494253.813882649</v>
      </c>
      <c r="G43" s="58">
        <v>155.03</v>
      </c>
    </row>
    <row r="44" spans="1:7" s="10" customFormat="1" x14ac:dyDescent="0.3">
      <c r="A44" s="26">
        <v>38</v>
      </c>
      <c r="B44" s="26" t="str">
        <f>Portfolios!B45</f>
        <v>Portfolio38</v>
      </c>
      <c r="C44" s="46">
        <v>34864.589999999997</v>
      </c>
      <c r="D44" s="46">
        <v>6167.2366120826955</v>
      </c>
      <c r="E44" s="46">
        <v>44662.949393939401</v>
      </c>
      <c r="F44" s="39">
        <v>38494253.813882649</v>
      </c>
      <c r="G44" s="58">
        <v>155.03</v>
      </c>
    </row>
    <row r="45" spans="1:7" s="10" customFormat="1" x14ac:dyDescent="0.3">
      <c r="A45" s="26">
        <v>39</v>
      </c>
      <c r="B45" s="26" t="str">
        <f>Portfolios!B46</f>
        <v>Portfolio39</v>
      </c>
      <c r="C45" s="46">
        <v>30208.38</v>
      </c>
      <c r="D45" s="46">
        <v>5807.9323931539802</v>
      </c>
      <c r="E45" s="46">
        <v>39738.513636363634</v>
      </c>
      <c r="F45" s="39">
        <v>38494253.813882649</v>
      </c>
      <c r="G45" s="58">
        <v>155.03</v>
      </c>
    </row>
    <row r="46" spans="1:7" s="10" customFormat="1" x14ac:dyDescent="0.3">
      <c r="A46" s="26">
        <v>40</v>
      </c>
      <c r="B46" s="26" t="str">
        <f>Portfolios!B47</f>
        <v>Portfolio40</v>
      </c>
      <c r="C46" s="46">
        <v>30595.99</v>
      </c>
      <c r="D46" s="46">
        <v>5916.0760686522808</v>
      </c>
      <c r="E46" s="46">
        <v>40161.339393939386</v>
      </c>
      <c r="F46" s="39">
        <v>38494253.813882649</v>
      </c>
      <c r="G46" s="58">
        <v>155.03</v>
      </c>
    </row>
    <row r="47" spans="1:7" x14ac:dyDescent="0.3">
      <c r="A47" s="47"/>
      <c r="B47" s="47"/>
    </row>
    <row r="48" spans="1:7" ht="36" x14ac:dyDescent="0.3">
      <c r="B48" s="19" t="s">
        <v>166</v>
      </c>
      <c r="C48" s="19" t="s">
        <v>230</v>
      </c>
      <c r="D48" s="19" t="s">
        <v>231</v>
      </c>
      <c r="E48" s="19" t="s">
        <v>232</v>
      </c>
      <c r="F48" s="19" t="s">
        <v>233</v>
      </c>
      <c r="G48" s="19" t="s">
        <v>234</v>
      </c>
    </row>
    <row r="50" spans="4:4" x14ac:dyDescent="0.3">
      <c r="D50" t="s">
        <v>235</v>
      </c>
    </row>
  </sheetData>
  <pageMargins left="0.25" right="0.25" top="0.75" bottom="0.75" header="0.3" footer="0.3"/>
  <pageSetup paperSize="3" scale="89" orientation="landscape" r:id="rId1"/>
  <headerFooter>
    <oddHeader>&amp;L&amp;"-,Bold Italic"&amp;12PGE Clean Energy Plan and Integrated Resource Plan 2023&amp;C&amp;"-,Bold"Portfolio Scoring&amp;R&amp;"-,Bold Italic"&amp;12CEP Data Template</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C7677-1AE9-486E-927E-29C00C2A99B0}">
  <sheetPr codeName="Sheet7">
    <tabColor theme="0"/>
    <pageSetUpPr fitToPage="1"/>
  </sheetPr>
  <dimension ref="A1"/>
  <sheetViews>
    <sheetView showGridLines="0" zoomScaleNormal="100" workbookViewId="0">
      <selection activeCell="A15" sqref="A15"/>
    </sheetView>
  </sheetViews>
  <sheetFormatPr defaultColWidth="9.33203125" defaultRowHeight="14.4" x14ac:dyDescent="0.3"/>
  <cols>
    <col min="1" max="16384" width="9.33203125" style="1"/>
  </cols>
  <sheetData/>
  <pageMargins left="0.25" right="0.25" top="0.75" bottom="0.75" header="0.3" footer="0.3"/>
  <pageSetup paperSize="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8FE13-4425-4EDF-AE97-778023B5E4F9}">
  <sheetPr codeName="Sheet8">
    <pageSetUpPr fitToPage="1"/>
  </sheetPr>
  <dimension ref="A1:AQ55"/>
  <sheetViews>
    <sheetView zoomScaleNormal="100" zoomScaleSheetLayoutView="55" workbookViewId="0">
      <selection activeCell="A15" sqref="A15"/>
    </sheetView>
  </sheetViews>
  <sheetFormatPr defaultColWidth="9.33203125" defaultRowHeight="14.4" x14ac:dyDescent="0.3"/>
  <cols>
    <col min="1" max="1" width="17.33203125" style="1" customWidth="1"/>
    <col min="2" max="12" width="15.6640625" style="1" customWidth="1"/>
    <col min="13" max="41" width="12.6640625" style="1" customWidth="1"/>
    <col min="42" max="16384" width="9.33203125" style="1"/>
  </cols>
  <sheetData>
    <row r="1" spans="1:22" s="3" customFormat="1" ht="44.25" customHeight="1" x14ac:dyDescent="0.3">
      <c r="A1" s="2" t="s">
        <v>275</v>
      </c>
    </row>
    <row r="2" spans="1:22" s="3" customFormat="1" x14ac:dyDescent="0.3">
      <c r="A2" s="3" t="s">
        <v>276</v>
      </c>
    </row>
    <row r="3" spans="1:22" s="3" customFormat="1" x14ac:dyDescent="0.3">
      <c r="A3" s="3" t="s">
        <v>277</v>
      </c>
    </row>
    <row r="4" spans="1:22" s="3" customFormat="1" x14ac:dyDescent="0.3">
      <c r="H4" s="28" t="s">
        <v>278</v>
      </c>
    </row>
    <row r="5" spans="1:22" s="11" customFormat="1" x14ac:dyDescent="0.3">
      <c r="A5" s="3"/>
      <c r="B5" s="42" t="s">
        <v>183</v>
      </c>
      <c r="C5" s="42" t="s">
        <v>184</v>
      </c>
      <c r="D5" s="42" t="s">
        <v>185</v>
      </c>
      <c r="E5" s="42" t="s">
        <v>186</v>
      </c>
      <c r="F5" s="42" t="s">
        <v>187</v>
      </c>
      <c r="G5" s="42" t="s">
        <v>279</v>
      </c>
      <c r="H5" s="42" t="s">
        <v>280</v>
      </c>
      <c r="I5" s="42" t="s">
        <v>281</v>
      </c>
      <c r="J5" s="42" t="s">
        <v>282</v>
      </c>
      <c r="K5" s="42" t="s">
        <v>283</v>
      </c>
      <c r="L5" s="42" t="s">
        <v>284</v>
      </c>
      <c r="M5" s="11" t="s">
        <v>285</v>
      </c>
      <c r="N5" s="11" t="s">
        <v>286</v>
      </c>
      <c r="O5" s="11" t="s">
        <v>287</v>
      </c>
      <c r="P5" s="11" t="s">
        <v>288</v>
      </c>
      <c r="Q5" s="11" t="s">
        <v>289</v>
      </c>
      <c r="R5" s="11" t="s">
        <v>290</v>
      </c>
      <c r="S5" s="11" t="s">
        <v>291</v>
      </c>
      <c r="T5" s="11" t="s">
        <v>292</v>
      </c>
      <c r="U5" s="11" t="s">
        <v>293</v>
      </c>
      <c r="V5" s="11" t="s">
        <v>214</v>
      </c>
    </row>
    <row r="6" spans="1:22" s="10" customFormat="1" x14ac:dyDescent="0.3">
      <c r="A6" s="3" t="s">
        <v>294</v>
      </c>
      <c r="B6" s="35">
        <v>0.53844129225626702</v>
      </c>
      <c r="C6" s="35">
        <v>0.3887203883835092</v>
      </c>
      <c r="D6" s="35">
        <v>0.37994847325705355</v>
      </c>
      <c r="E6" s="35">
        <v>0.37635700999197913</v>
      </c>
      <c r="F6" s="35">
        <v>0.50621248062889013</v>
      </c>
      <c r="G6" s="35">
        <v>1.0024982607814714</v>
      </c>
      <c r="H6" s="35">
        <v>0.40510000000000002</v>
      </c>
      <c r="I6" s="35">
        <v>1.3186310606410314</v>
      </c>
      <c r="J6" s="35">
        <v>1.2999999999999999E-2</v>
      </c>
      <c r="K6" s="35">
        <v>0.42799999999999999</v>
      </c>
      <c r="L6" s="38"/>
    </row>
    <row r="7" spans="1:22" customFormat="1" x14ac:dyDescent="0.3"/>
    <row r="8" spans="1:22" customFormat="1" ht="60" x14ac:dyDescent="0.3">
      <c r="A8" s="19" t="s">
        <v>166</v>
      </c>
      <c r="B8" s="19" t="s">
        <v>295</v>
      </c>
      <c r="C8" s="19" t="s">
        <v>295</v>
      </c>
      <c r="D8" s="19" t="s">
        <v>295</v>
      </c>
      <c r="E8" s="19" t="s">
        <v>295</v>
      </c>
      <c r="F8" s="19" t="s">
        <v>295</v>
      </c>
      <c r="G8" s="19" t="s">
        <v>295</v>
      </c>
      <c r="H8" s="19" t="s">
        <v>295</v>
      </c>
      <c r="I8" s="19" t="s">
        <v>295</v>
      </c>
      <c r="J8" s="19" t="s">
        <v>295</v>
      </c>
      <c r="K8" s="19" t="s">
        <v>295</v>
      </c>
    </row>
    <row r="9" spans="1:22" customFormat="1" x14ac:dyDescent="0.3"/>
    <row r="12" spans="1:22" s="3" customFormat="1" x14ac:dyDescent="0.3">
      <c r="A12" s="2" t="s">
        <v>296</v>
      </c>
    </row>
    <row r="13" spans="1:22" s="3" customFormat="1" x14ac:dyDescent="0.3">
      <c r="A13" s="3" t="s">
        <v>297</v>
      </c>
    </row>
    <row r="14" spans="1:22" s="3" customFormat="1" x14ac:dyDescent="0.3">
      <c r="A14" s="3" t="s">
        <v>298</v>
      </c>
    </row>
    <row r="15" spans="1:22" s="3" customFormat="1" x14ac:dyDescent="0.3">
      <c r="B15" s="29" t="str">
        <f>Portfolios!$B$5</f>
        <v>Portfolio40</v>
      </c>
      <c r="C15" s="29" t="s">
        <v>299</v>
      </c>
    </row>
    <row r="16" spans="1:22" s="3" customFormat="1" x14ac:dyDescent="0.3">
      <c r="B16" s="51"/>
      <c r="C16" s="21"/>
      <c r="D16" s="21"/>
      <c r="E16" s="21"/>
      <c r="F16" s="21"/>
      <c r="G16" s="21"/>
    </row>
    <row r="17" spans="1:41" s="11" customFormat="1" x14ac:dyDescent="0.3">
      <c r="A17" s="3"/>
      <c r="B17" s="42" t="s">
        <v>183</v>
      </c>
      <c r="C17" s="42" t="s">
        <v>184</v>
      </c>
      <c r="D17" s="42" t="s">
        <v>185</v>
      </c>
      <c r="E17" s="42" t="s">
        <v>186</v>
      </c>
      <c r="F17" s="42" t="s">
        <v>187</v>
      </c>
      <c r="G17" s="42" t="s">
        <v>279</v>
      </c>
      <c r="H17" s="42" t="s">
        <v>280</v>
      </c>
      <c r="I17" s="42" t="s">
        <v>281</v>
      </c>
      <c r="J17" s="42" t="s">
        <v>282</v>
      </c>
      <c r="K17" s="42" t="s">
        <v>283</v>
      </c>
      <c r="L17" s="42" t="s">
        <v>284</v>
      </c>
      <c r="M17" s="11" t="s">
        <v>285</v>
      </c>
      <c r="N17" s="11" t="s">
        <v>286</v>
      </c>
      <c r="O17" s="11" t="s">
        <v>287</v>
      </c>
      <c r="P17" s="11" t="s">
        <v>288</v>
      </c>
      <c r="Q17" s="11" t="s">
        <v>289</v>
      </c>
      <c r="R17" s="11" t="s">
        <v>290</v>
      </c>
      <c r="S17" s="11" t="s">
        <v>291</v>
      </c>
      <c r="T17" s="11" t="s">
        <v>292</v>
      </c>
      <c r="U17" s="11" t="s">
        <v>293</v>
      </c>
      <c r="V17" s="11" t="s">
        <v>214</v>
      </c>
    </row>
    <row r="18" spans="1:41" s="10" customFormat="1" x14ac:dyDescent="0.3">
      <c r="A18" s="3" t="s">
        <v>300</v>
      </c>
      <c r="B18" s="39">
        <v>3009358.3111825776</v>
      </c>
      <c r="C18" s="39">
        <v>6261804.055569754</v>
      </c>
      <c r="D18" s="39">
        <v>3438523.700294503</v>
      </c>
      <c r="E18" s="39">
        <v>4881623.6792665999</v>
      </c>
      <c r="F18" s="39">
        <v>1782327.7562415893</v>
      </c>
      <c r="G18" s="39">
        <v>6442582.0752380677</v>
      </c>
      <c r="H18" s="39">
        <v>35461.952548359899</v>
      </c>
      <c r="I18" s="39">
        <v>41846.206202073408</v>
      </c>
      <c r="J18" s="39">
        <v>74362.550808654138</v>
      </c>
      <c r="K18" s="39">
        <v>12526363.526530469</v>
      </c>
      <c r="L18" s="38"/>
    </row>
    <row r="19" spans="1:41" s="10" customFormat="1" x14ac:dyDescent="0.3">
      <c r="A19" s="3" t="s">
        <v>301</v>
      </c>
      <c r="B19" s="37" t="s">
        <v>302</v>
      </c>
      <c r="C19" s="37" t="s">
        <v>303</v>
      </c>
      <c r="D19" s="37" t="s">
        <v>304</v>
      </c>
      <c r="E19" s="37" t="s">
        <v>305</v>
      </c>
      <c r="F19" s="37" t="s">
        <v>305</v>
      </c>
      <c r="G19" s="37" t="s">
        <v>306</v>
      </c>
      <c r="H19" s="37" t="s">
        <v>258</v>
      </c>
      <c r="I19" s="37" t="s">
        <v>258</v>
      </c>
      <c r="J19" s="37" t="s">
        <v>258</v>
      </c>
      <c r="K19" s="37" t="s">
        <v>258</v>
      </c>
      <c r="L19" s="38"/>
    </row>
    <row r="20" spans="1:41" s="10" customFormat="1" x14ac:dyDescent="0.3">
      <c r="A20" s="3"/>
      <c r="B20" s="20"/>
      <c r="C20" s="20"/>
      <c r="D20" s="20"/>
      <c r="E20" s="20"/>
      <c r="F20" s="20"/>
      <c r="G20" s="20"/>
    </row>
    <row r="21" spans="1:41" s="10" customFormat="1" x14ac:dyDescent="0.3">
      <c r="A21" s="3"/>
      <c r="B21" s="20"/>
      <c r="C21" s="20"/>
      <c r="D21" s="20"/>
      <c r="E21" s="20"/>
      <c r="F21" s="20"/>
      <c r="G21" s="20"/>
    </row>
    <row r="22" spans="1:41" s="10" customFormat="1" x14ac:dyDescent="0.3">
      <c r="A22" s="3"/>
      <c r="B22" s="20"/>
      <c r="C22" s="20"/>
      <c r="D22" s="20"/>
      <c r="E22" s="20"/>
      <c r="F22" s="20"/>
      <c r="G22" s="20"/>
    </row>
    <row r="23" spans="1:41" ht="48" x14ac:dyDescent="0.3">
      <c r="A23" s="19" t="s">
        <v>166</v>
      </c>
      <c r="B23" s="19" t="s">
        <v>307</v>
      </c>
      <c r="C23" s="19" t="s">
        <v>307</v>
      </c>
      <c r="D23" s="19" t="s">
        <v>307</v>
      </c>
      <c r="E23" s="19" t="s">
        <v>307</v>
      </c>
      <c r="F23" s="19" t="s">
        <v>307</v>
      </c>
      <c r="G23" s="19" t="s">
        <v>307</v>
      </c>
      <c r="H23" s="19" t="s">
        <v>307</v>
      </c>
      <c r="I23" s="19" t="s">
        <v>307</v>
      </c>
      <c r="J23" s="19" t="s">
        <v>307</v>
      </c>
      <c r="K23" s="19" t="s">
        <v>307</v>
      </c>
    </row>
    <row r="25" spans="1:41" s="3" customFormat="1" x14ac:dyDescent="0.3">
      <c r="A25" s="2" t="s">
        <v>308</v>
      </c>
    </row>
    <row r="26" spans="1:41" s="3" customFormat="1" x14ac:dyDescent="0.3">
      <c r="A26" s="3" t="s">
        <v>177</v>
      </c>
    </row>
    <row r="27" spans="1:41" s="3" customFormat="1" x14ac:dyDescent="0.3">
      <c r="A27" s="3" t="s">
        <v>309</v>
      </c>
    </row>
    <row r="28" spans="1:41" s="3" customFormat="1" x14ac:dyDescent="0.3">
      <c r="A28" s="3" t="s">
        <v>310</v>
      </c>
    </row>
    <row r="29" spans="1:41" s="3" customFormat="1" x14ac:dyDescent="0.3">
      <c r="B29" s="3">
        <v>1</v>
      </c>
      <c r="C29" s="3">
        <f>B29+1</f>
        <v>2</v>
      </c>
      <c r="D29" s="3">
        <f t="shared" ref="D29:AD29" si="0">C29+1</f>
        <v>3</v>
      </c>
      <c r="E29" s="3">
        <f t="shared" si="0"/>
        <v>4</v>
      </c>
      <c r="F29" s="3">
        <f t="shared" si="0"/>
        <v>5</v>
      </c>
      <c r="G29" s="3">
        <f t="shared" si="0"/>
        <v>6</v>
      </c>
      <c r="H29" s="3">
        <f t="shared" si="0"/>
        <v>7</v>
      </c>
      <c r="I29" s="3">
        <f t="shared" si="0"/>
        <v>8</v>
      </c>
      <c r="J29" s="3">
        <f t="shared" si="0"/>
        <v>9</v>
      </c>
      <c r="K29" s="3">
        <f t="shared" si="0"/>
        <v>10</v>
      </c>
      <c r="L29" s="3">
        <f t="shared" si="0"/>
        <v>11</v>
      </c>
      <c r="M29" s="3">
        <f t="shared" si="0"/>
        <v>12</v>
      </c>
      <c r="N29" s="3">
        <f t="shared" si="0"/>
        <v>13</v>
      </c>
      <c r="O29" s="3">
        <f t="shared" si="0"/>
        <v>14</v>
      </c>
      <c r="P29" s="3">
        <f t="shared" si="0"/>
        <v>15</v>
      </c>
      <c r="Q29" s="3">
        <f t="shared" si="0"/>
        <v>16</v>
      </c>
      <c r="R29" s="3">
        <f t="shared" si="0"/>
        <v>17</v>
      </c>
      <c r="S29" s="3">
        <f t="shared" si="0"/>
        <v>18</v>
      </c>
      <c r="T29" s="3">
        <f t="shared" si="0"/>
        <v>19</v>
      </c>
      <c r="U29" s="3">
        <f t="shared" si="0"/>
        <v>20</v>
      </c>
      <c r="V29" s="3">
        <f t="shared" si="0"/>
        <v>21</v>
      </c>
      <c r="W29" s="3">
        <f t="shared" si="0"/>
        <v>22</v>
      </c>
      <c r="X29" s="3">
        <f t="shared" si="0"/>
        <v>23</v>
      </c>
      <c r="Y29" s="3">
        <f t="shared" si="0"/>
        <v>24</v>
      </c>
      <c r="Z29" s="3">
        <f t="shared" si="0"/>
        <v>25</v>
      </c>
      <c r="AA29" s="3">
        <f t="shared" si="0"/>
        <v>26</v>
      </c>
      <c r="AB29" s="3">
        <f t="shared" si="0"/>
        <v>27</v>
      </c>
      <c r="AC29" s="3">
        <f t="shared" si="0"/>
        <v>28</v>
      </c>
      <c r="AD29" s="3">
        <f t="shared" si="0"/>
        <v>29</v>
      </c>
      <c r="AE29" s="21">
        <f t="shared" ref="AE29" si="1">AD29+1</f>
        <v>30</v>
      </c>
      <c r="AF29" s="21">
        <f t="shared" ref="AF29" si="2">AE29+1</f>
        <v>31</v>
      </c>
      <c r="AG29" s="21">
        <f t="shared" ref="AG29" si="3">AF29+1</f>
        <v>32</v>
      </c>
      <c r="AH29" s="21">
        <f t="shared" ref="AH29" si="4">AG29+1</f>
        <v>33</v>
      </c>
      <c r="AI29" s="21">
        <f t="shared" ref="AI29" si="5">AH29+1</f>
        <v>34</v>
      </c>
      <c r="AJ29" s="21">
        <f t="shared" ref="AJ29" si="6">AI29+1</f>
        <v>35</v>
      </c>
      <c r="AK29" s="21">
        <f t="shared" ref="AK29" si="7">AJ29+1</f>
        <v>36</v>
      </c>
      <c r="AL29" s="21">
        <f t="shared" ref="AL29" si="8">AK29+1</f>
        <v>37</v>
      </c>
      <c r="AM29" s="21">
        <f t="shared" ref="AM29" si="9">AL29+1</f>
        <v>38</v>
      </c>
      <c r="AN29" s="21">
        <f t="shared" ref="AN29:AO29" si="10">AM29+1</f>
        <v>39</v>
      </c>
      <c r="AO29" s="21">
        <f t="shared" si="10"/>
        <v>40</v>
      </c>
    </row>
    <row r="30" spans="1:41" s="3" customFormat="1" x14ac:dyDescent="0.3">
      <c r="A30" s="3" t="s">
        <v>160</v>
      </c>
      <c r="B30" s="3" t="str">
        <f ca="1">OFFSET(Portfolios!$B$7,B$29,0)</f>
        <v>Portfolio1</v>
      </c>
      <c r="C30" s="3" t="str">
        <f ca="1">OFFSET(Portfolios!$B$7,C$29,0)</f>
        <v>Portfolio2</v>
      </c>
      <c r="D30" s="3" t="str">
        <f ca="1">OFFSET(Portfolios!$B$7,D$29,0)</f>
        <v>Portfolio3</v>
      </c>
      <c r="E30" s="3" t="str">
        <f ca="1">OFFSET(Portfolios!$B$7,E$29,0)</f>
        <v>Portfolio4</v>
      </c>
      <c r="F30" s="3" t="str">
        <f ca="1">OFFSET(Portfolios!$B$7,F$29,0)</f>
        <v>Portfolio5</v>
      </c>
      <c r="G30" s="3" t="str">
        <f ca="1">OFFSET(Portfolios!$B$7,G$29,0)</f>
        <v>Portfolio6</v>
      </c>
      <c r="H30" s="3" t="str">
        <f ca="1">OFFSET(Portfolios!$B$7,H$29,0)</f>
        <v>Portfolio7</v>
      </c>
      <c r="I30" s="3" t="str">
        <f ca="1">OFFSET(Portfolios!$B$7,I$29,0)</f>
        <v>Portfolio8</v>
      </c>
      <c r="J30" s="3" t="str">
        <f ca="1">OFFSET(Portfolios!$B$7,J$29,0)</f>
        <v>Portfolio9</v>
      </c>
      <c r="K30" s="3" t="str">
        <f ca="1">OFFSET(Portfolios!$B$7,K$29,0)</f>
        <v>Portfolio10</v>
      </c>
      <c r="L30" s="3" t="str">
        <f ca="1">OFFSET(Portfolios!$B$7,L$29,0)</f>
        <v>Portfolio11</v>
      </c>
      <c r="M30" s="3" t="str">
        <f ca="1">OFFSET(Portfolios!$B$7,M$29,0)</f>
        <v>Portfolio12</v>
      </c>
      <c r="N30" s="3" t="str">
        <f ca="1">OFFSET(Portfolios!$B$7,N$29,0)</f>
        <v>Portfolio13</v>
      </c>
      <c r="O30" s="3" t="str">
        <f ca="1">OFFSET(Portfolios!$B$7,O$29,0)</f>
        <v>Portfolio14</v>
      </c>
      <c r="P30" s="3" t="str">
        <f ca="1">OFFSET(Portfolios!$B$7,P$29,0)</f>
        <v>Portfolio15</v>
      </c>
      <c r="Q30" s="3" t="str">
        <f ca="1">OFFSET(Portfolios!$B$7,Q$29,0)</f>
        <v>Portfolio16</v>
      </c>
      <c r="R30" s="3" t="str">
        <f ca="1">OFFSET(Portfolios!$B$7,R$29,0)</f>
        <v>Portfolio17</v>
      </c>
      <c r="S30" s="3" t="str">
        <f ca="1">OFFSET(Portfolios!$B$7,S$29,0)</f>
        <v>Portfolio18</v>
      </c>
      <c r="T30" s="3" t="str">
        <f ca="1">OFFSET(Portfolios!$B$7,T$29,0)</f>
        <v>Portfolio19</v>
      </c>
      <c r="U30" s="3" t="str">
        <f ca="1">OFFSET(Portfolios!$B$7,U$29,0)</f>
        <v>Portfolio20</v>
      </c>
      <c r="V30" s="3" t="str">
        <f ca="1">OFFSET(Portfolios!$B$7,V$29,0)</f>
        <v>Portfolio21</v>
      </c>
      <c r="W30" s="3" t="str">
        <f ca="1">OFFSET(Portfolios!$B$7,W$29,0)</f>
        <v>Portfolio22</v>
      </c>
      <c r="X30" s="3" t="str">
        <f ca="1">OFFSET(Portfolios!$B$7,X$29,0)</f>
        <v>Portfolio23</v>
      </c>
      <c r="Y30" s="3" t="str">
        <f ca="1">OFFSET(Portfolios!$B$7,Y$29,0)</f>
        <v>Portfolio24</v>
      </c>
      <c r="Z30" s="3" t="str">
        <f ca="1">OFFSET(Portfolios!$B$7,Z$29,0)</f>
        <v>Portfolio25</v>
      </c>
      <c r="AA30" s="3" t="str">
        <f ca="1">OFFSET(Portfolios!$B$7,AA$29,0)</f>
        <v>Portfolio26</v>
      </c>
      <c r="AB30" s="3" t="str">
        <f ca="1">OFFSET(Portfolios!$B$7,AB$29,0)</f>
        <v>Portfolio27</v>
      </c>
      <c r="AC30" s="3" t="str">
        <f ca="1">OFFSET(Portfolios!$B$7,AC$29,0)</f>
        <v>Portfolio28</v>
      </c>
      <c r="AD30" s="3" t="str">
        <f ca="1">OFFSET(Portfolios!$B$7,AD$29,0)</f>
        <v>Portfolio29</v>
      </c>
      <c r="AE30" s="21" t="str">
        <f ca="1">OFFSET(Portfolios!$B$7,AE$29,0)</f>
        <v>Portfolio30</v>
      </c>
      <c r="AF30" s="21" t="str">
        <f ca="1">OFFSET(Portfolios!$B$7,AF$29,0)</f>
        <v>Portfolio31</v>
      </c>
      <c r="AG30" s="21" t="str">
        <f ca="1">OFFSET(Portfolios!$B$7,AG$29,0)</f>
        <v>Portfolio32</v>
      </c>
      <c r="AH30" s="21" t="str">
        <f ca="1">OFFSET(Portfolios!$B$7,AH$29,0)</f>
        <v>Portfolio33</v>
      </c>
      <c r="AI30" s="21" t="str">
        <f ca="1">OFFSET(Portfolios!$B$7,AI$29,0)</f>
        <v>Portfolio34</v>
      </c>
      <c r="AJ30" s="21" t="str">
        <f ca="1">OFFSET(Portfolios!$B$7,AJ$29,0)</f>
        <v>Portfolio35</v>
      </c>
      <c r="AK30" s="21" t="str">
        <f ca="1">OFFSET(Portfolios!$B$7,AK$29,0)</f>
        <v>Portfolio36</v>
      </c>
      <c r="AL30" s="21" t="str">
        <f ca="1">OFFSET(Portfolios!$B$7,AL$29,0)</f>
        <v>Portfolio37</v>
      </c>
      <c r="AM30" s="21" t="str">
        <f ca="1">OFFSET(Portfolios!$B$7,AM$29,0)</f>
        <v>Portfolio38</v>
      </c>
      <c r="AN30" s="21" t="str">
        <f ca="1">OFFSET(Portfolios!$B$7,AN$29,0)</f>
        <v>Portfolio39</v>
      </c>
      <c r="AO30" s="21" t="str">
        <f ca="1">OFFSET(Portfolios!$B$7,AO$29,0)</f>
        <v>Portfolio40</v>
      </c>
    </row>
    <row r="31" spans="1:41" s="44" customFormat="1" x14ac:dyDescent="0.3">
      <c r="A31" s="26">
        <f t="shared" ref="A31" si="11">A32-1</f>
        <v>2020</v>
      </c>
      <c r="B31" s="43">
        <v>6631603.8705162378</v>
      </c>
      <c r="C31" s="43">
        <v>6631603.8705162378</v>
      </c>
      <c r="D31" s="43">
        <v>6631603.8705162378</v>
      </c>
      <c r="E31" s="43">
        <v>6631603.8705162378</v>
      </c>
      <c r="F31" s="43">
        <v>6631603.8705162378</v>
      </c>
      <c r="G31" s="43">
        <v>6631603.8705162378</v>
      </c>
      <c r="H31" s="43">
        <v>6631603.8705162378</v>
      </c>
      <c r="I31" s="43">
        <v>6631603.8705162378</v>
      </c>
      <c r="J31" s="43">
        <v>6631603.8705162378</v>
      </c>
      <c r="K31" s="43">
        <v>6631603.8705162378</v>
      </c>
      <c r="L31" s="43">
        <v>6631603.8705162378</v>
      </c>
      <c r="M31" s="43">
        <v>6631603.8705162378</v>
      </c>
      <c r="N31" s="43">
        <v>6631603.8705162378</v>
      </c>
      <c r="O31" s="43">
        <v>6631603.8705162378</v>
      </c>
      <c r="P31" s="43">
        <v>6631603.8705162378</v>
      </c>
      <c r="Q31" s="43">
        <v>6631603.8705162378</v>
      </c>
      <c r="R31" s="43">
        <v>6631603.8705162378</v>
      </c>
      <c r="S31" s="43">
        <v>6631603.8705162378</v>
      </c>
      <c r="T31" s="43">
        <v>6631603.8705162378</v>
      </c>
      <c r="U31" s="43">
        <v>6631603.8705162378</v>
      </c>
      <c r="V31" s="43">
        <v>6631603.8705162378</v>
      </c>
      <c r="W31" s="43">
        <v>6631603.8705162378</v>
      </c>
      <c r="X31" s="43">
        <v>6631603.8705162378</v>
      </c>
      <c r="Y31" s="43">
        <v>6631603.8705162378</v>
      </c>
      <c r="Z31" s="43">
        <v>6631603.8705162378</v>
      </c>
      <c r="AA31" s="43">
        <v>6631603.8705162378</v>
      </c>
      <c r="AB31" s="43">
        <v>6631603.8705162378</v>
      </c>
      <c r="AC31" s="43">
        <v>6631603.8705162378</v>
      </c>
      <c r="AD31" s="43">
        <v>6631603.8705162378</v>
      </c>
      <c r="AE31" s="43">
        <v>6631603.8705162378</v>
      </c>
      <c r="AF31" s="43">
        <v>6631603.8705162378</v>
      </c>
      <c r="AG31" s="43">
        <v>6631603.8705162378</v>
      </c>
      <c r="AH31" s="43">
        <v>6631603.8705162378</v>
      </c>
      <c r="AI31" s="43">
        <v>6631603.8705162378</v>
      </c>
      <c r="AJ31" s="43">
        <v>6631603.8705162378</v>
      </c>
      <c r="AK31" s="43">
        <v>6631603.8705162378</v>
      </c>
      <c r="AL31" s="43">
        <v>6631603.8705162378</v>
      </c>
      <c r="AM31" s="43">
        <v>6631603.8705162378</v>
      </c>
      <c r="AN31" s="43">
        <v>6631603.8705162378</v>
      </c>
      <c r="AO31" s="43">
        <v>6631603.8705162378</v>
      </c>
    </row>
    <row r="32" spans="1:41" s="9" customFormat="1" x14ac:dyDescent="0.3">
      <c r="A32" s="3">
        <v>2021</v>
      </c>
      <c r="B32" s="32">
        <v>6115985.8861286575</v>
      </c>
      <c r="C32" s="32">
        <v>6115985.8861286575</v>
      </c>
      <c r="D32" s="32">
        <v>6115985.8861286575</v>
      </c>
      <c r="E32" s="32">
        <v>6115985.8861286575</v>
      </c>
      <c r="F32" s="32">
        <v>6115985.8861286575</v>
      </c>
      <c r="G32" s="32">
        <v>6115985.8861286575</v>
      </c>
      <c r="H32" s="32">
        <v>6115985.8861286575</v>
      </c>
      <c r="I32" s="32">
        <v>6115985.8861286575</v>
      </c>
      <c r="J32" s="32">
        <v>6115985.8861286575</v>
      </c>
      <c r="K32" s="32">
        <v>6115985.8861286575</v>
      </c>
      <c r="L32" s="32">
        <v>6115985.8861286575</v>
      </c>
      <c r="M32" s="32">
        <v>6115985.8861286575</v>
      </c>
      <c r="N32" s="32">
        <v>6115985.8861286575</v>
      </c>
      <c r="O32" s="32">
        <v>6115985.8861286575</v>
      </c>
      <c r="P32" s="32">
        <v>6115985.8861286575</v>
      </c>
      <c r="Q32" s="32">
        <v>6115985.8861286575</v>
      </c>
      <c r="R32" s="32">
        <v>6115985.8861286575</v>
      </c>
      <c r="S32" s="32">
        <v>6115985.8861286575</v>
      </c>
      <c r="T32" s="32">
        <v>6115985.8861286575</v>
      </c>
      <c r="U32" s="32">
        <v>6115985.8861286575</v>
      </c>
      <c r="V32" s="32">
        <v>6115985.8861286575</v>
      </c>
      <c r="W32" s="32">
        <v>6115985.8861286575</v>
      </c>
      <c r="X32" s="32">
        <v>6115985.8861286575</v>
      </c>
      <c r="Y32" s="32">
        <v>6115985.8861286575</v>
      </c>
      <c r="Z32" s="32">
        <v>6115985.8861286575</v>
      </c>
      <c r="AA32" s="32">
        <v>6115985.8861286575</v>
      </c>
      <c r="AB32" s="32">
        <v>6115985.8861286575</v>
      </c>
      <c r="AC32" s="32">
        <v>6115985.8861286575</v>
      </c>
      <c r="AD32" s="32">
        <v>6115985.8861286575</v>
      </c>
      <c r="AE32" s="32">
        <v>6115985.8861286575</v>
      </c>
      <c r="AF32" s="32">
        <v>6115985.8861286575</v>
      </c>
      <c r="AG32" s="32">
        <v>6115985.8861286575</v>
      </c>
      <c r="AH32" s="32">
        <v>6115985.8861286575</v>
      </c>
      <c r="AI32" s="32">
        <v>6115985.8861286575</v>
      </c>
      <c r="AJ32" s="32">
        <v>6115985.8861286575</v>
      </c>
      <c r="AK32" s="32">
        <v>6115985.8861286575</v>
      </c>
      <c r="AL32" s="32">
        <v>6115985.8861286575</v>
      </c>
      <c r="AM32" s="32">
        <v>6115985.8861286575</v>
      </c>
      <c r="AN32" s="32">
        <v>6115985.8861286575</v>
      </c>
      <c r="AO32" s="32">
        <v>6115985.8861286575</v>
      </c>
    </row>
    <row r="33" spans="1:43" s="9" customFormat="1" x14ac:dyDescent="0.3">
      <c r="A33" s="40" t="s">
        <v>259</v>
      </c>
      <c r="B33" s="32">
        <v>6061280.4736956209</v>
      </c>
      <c r="C33" s="32">
        <v>6061280.4736956209</v>
      </c>
      <c r="D33" s="32">
        <v>6061280.4736956209</v>
      </c>
      <c r="E33" s="32">
        <v>6061280.4736956209</v>
      </c>
      <c r="F33" s="32">
        <v>6061280.4736956209</v>
      </c>
      <c r="G33" s="32">
        <v>6061280.4736956209</v>
      </c>
      <c r="H33" s="32">
        <v>6061280.4736956209</v>
      </c>
      <c r="I33" s="32">
        <v>6061280.4736956209</v>
      </c>
      <c r="J33" s="32">
        <v>6061280.4736956209</v>
      </c>
      <c r="K33" s="32">
        <v>6061280.4736956209</v>
      </c>
      <c r="L33" s="32">
        <v>6061280.4736956209</v>
      </c>
      <c r="M33" s="32">
        <v>6061280.4736956209</v>
      </c>
      <c r="N33" s="32">
        <v>6061280.4736956209</v>
      </c>
      <c r="O33" s="32">
        <v>6061280.4736956209</v>
      </c>
      <c r="P33" s="32">
        <v>6061280.4736956209</v>
      </c>
      <c r="Q33" s="32">
        <v>6061280.4736956209</v>
      </c>
      <c r="R33" s="32">
        <v>6061280.4736956209</v>
      </c>
      <c r="S33" s="32">
        <v>6061280.4736956209</v>
      </c>
      <c r="T33" s="32">
        <v>6061280.4736956209</v>
      </c>
      <c r="U33" s="32">
        <v>6061280.4736956209</v>
      </c>
      <c r="V33" s="32">
        <v>6061280.4736956209</v>
      </c>
      <c r="W33" s="32">
        <v>6061280.4736956209</v>
      </c>
      <c r="X33" s="32">
        <v>6061280.4736956209</v>
      </c>
      <c r="Y33" s="32">
        <v>6061280.4736956209</v>
      </c>
      <c r="Z33" s="32">
        <v>6061280.4736956209</v>
      </c>
      <c r="AA33" s="32">
        <v>6061280.4736956209</v>
      </c>
      <c r="AB33" s="32">
        <v>6061280.4736956209</v>
      </c>
      <c r="AC33" s="32">
        <v>6061280.4736956209</v>
      </c>
      <c r="AD33" s="32">
        <v>6061280.4736956209</v>
      </c>
      <c r="AE33" s="32">
        <v>6061280.4736956209</v>
      </c>
      <c r="AF33" s="32">
        <v>6061280.4736956209</v>
      </c>
      <c r="AG33" s="32">
        <v>6061280.4736956209</v>
      </c>
      <c r="AH33" s="32">
        <v>6061280.4736956209</v>
      </c>
      <c r="AI33" s="32">
        <v>6061280.4736956209</v>
      </c>
      <c r="AJ33" s="32">
        <v>6061280.4736956209</v>
      </c>
      <c r="AK33" s="32">
        <v>6061280.4736956209</v>
      </c>
      <c r="AL33" s="32">
        <v>6061280.4736956209</v>
      </c>
      <c r="AM33" s="32">
        <v>6061280.4736956209</v>
      </c>
      <c r="AN33" s="32">
        <v>6061280.4736956209</v>
      </c>
      <c r="AO33" s="32">
        <v>6061280.4736956209</v>
      </c>
    </row>
    <row r="34" spans="1:43" s="10" customFormat="1" x14ac:dyDescent="0.3">
      <c r="A34" s="3">
        <v>2023</v>
      </c>
      <c r="B34" s="14">
        <v>5887116.996684636</v>
      </c>
      <c r="C34" s="14">
        <v>5887116.996684636</v>
      </c>
      <c r="D34" s="14">
        <v>5887116.996684636</v>
      </c>
      <c r="E34" s="14">
        <v>5887116.996684636</v>
      </c>
      <c r="F34" s="14">
        <v>5887116.996684636</v>
      </c>
      <c r="G34" s="14">
        <v>5887116.996684636</v>
      </c>
      <c r="H34" s="14">
        <v>5887116.996684636</v>
      </c>
      <c r="I34" s="14">
        <v>5887116.996684636</v>
      </c>
      <c r="J34" s="14">
        <v>5887116.996684636</v>
      </c>
      <c r="K34" s="14">
        <v>5887116.996684636</v>
      </c>
      <c r="L34" s="14">
        <v>5887116.996684636</v>
      </c>
      <c r="M34" s="14">
        <v>5887116.996684636</v>
      </c>
      <c r="N34" s="14">
        <v>5887116.996684636</v>
      </c>
      <c r="O34" s="14">
        <v>5887116.996684636</v>
      </c>
      <c r="P34" s="14">
        <v>5887116.996684636</v>
      </c>
      <c r="Q34" s="14">
        <v>5887116.996684636</v>
      </c>
      <c r="R34" s="14">
        <v>5887116.996684636</v>
      </c>
      <c r="S34" s="14">
        <v>5887116.996684636</v>
      </c>
      <c r="T34" s="14">
        <v>5887116.996684636</v>
      </c>
      <c r="U34" s="14">
        <v>5887116.996684636</v>
      </c>
      <c r="V34" s="14">
        <v>5887116.996684636</v>
      </c>
      <c r="W34" s="14">
        <v>5887116.996684636</v>
      </c>
      <c r="X34" s="14">
        <v>5887116.996684636</v>
      </c>
      <c r="Y34" s="14">
        <v>5887116.996684636</v>
      </c>
      <c r="Z34" s="14">
        <v>5887116.996684636</v>
      </c>
      <c r="AA34" s="14">
        <v>5887116.996684636</v>
      </c>
      <c r="AB34" s="14">
        <v>5887116.996684636</v>
      </c>
      <c r="AC34" s="14">
        <v>5887116.996684636</v>
      </c>
      <c r="AD34" s="14">
        <v>5887116.996684636</v>
      </c>
      <c r="AE34" s="14">
        <v>5887116.996684636</v>
      </c>
      <c r="AF34" s="14">
        <v>5887116.996684636</v>
      </c>
      <c r="AG34" s="14">
        <v>5887116.996684636</v>
      </c>
      <c r="AH34" s="14">
        <v>5887116.996684636</v>
      </c>
      <c r="AI34" s="14">
        <v>5887116.996684636</v>
      </c>
      <c r="AJ34" s="14">
        <v>5887116.996684636</v>
      </c>
      <c r="AK34" s="14">
        <v>5887116.996684636</v>
      </c>
      <c r="AL34" s="14">
        <v>5887116.996684636</v>
      </c>
      <c r="AM34" s="14">
        <v>5887116.996684636</v>
      </c>
      <c r="AN34" s="14">
        <v>5887116.996684636</v>
      </c>
      <c r="AO34" s="14">
        <v>5887116.996684636</v>
      </c>
      <c r="AQ34" s="33"/>
    </row>
    <row r="35" spans="1:43" s="10" customFormat="1" x14ac:dyDescent="0.3">
      <c r="A35" s="3">
        <f>A34+1</f>
        <v>2024</v>
      </c>
      <c r="B35" s="14">
        <v>5308315.9774718583</v>
      </c>
      <c r="C35" s="14">
        <v>5308315.9774718583</v>
      </c>
      <c r="D35" s="14">
        <v>5308315.9774718583</v>
      </c>
      <c r="E35" s="14">
        <v>5308315.9774718583</v>
      </c>
      <c r="F35" s="14">
        <v>5308315.9774718583</v>
      </c>
      <c r="G35" s="14">
        <v>5308315.9774718583</v>
      </c>
      <c r="H35" s="14">
        <v>5308315.9774718583</v>
      </c>
      <c r="I35" s="14">
        <v>5308315.9774718583</v>
      </c>
      <c r="J35" s="14">
        <v>5308315.9774718583</v>
      </c>
      <c r="K35" s="14">
        <v>5308315.9774718583</v>
      </c>
      <c r="L35" s="14">
        <v>5308315.9774718583</v>
      </c>
      <c r="M35" s="14">
        <v>5308315.9774718583</v>
      </c>
      <c r="N35" s="14">
        <v>5308315.9774718583</v>
      </c>
      <c r="O35" s="14">
        <v>5308315.9774718583</v>
      </c>
      <c r="P35" s="14">
        <v>5308315.9774718583</v>
      </c>
      <c r="Q35" s="14">
        <v>5308315.9774718583</v>
      </c>
      <c r="R35" s="14">
        <v>5308315.9774718583</v>
      </c>
      <c r="S35" s="14">
        <v>5308315.9774718583</v>
      </c>
      <c r="T35" s="14">
        <v>5308315.9774718583</v>
      </c>
      <c r="U35" s="14">
        <v>5308315.9774718583</v>
      </c>
      <c r="V35" s="14">
        <v>5308315.9774718583</v>
      </c>
      <c r="W35" s="14">
        <v>5308315.9774718583</v>
      </c>
      <c r="X35" s="14">
        <v>5308315.9774718583</v>
      </c>
      <c r="Y35" s="14">
        <v>5308315.9774718583</v>
      </c>
      <c r="Z35" s="14">
        <v>5308315.9774718583</v>
      </c>
      <c r="AA35" s="14">
        <v>5308315.9774718583</v>
      </c>
      <c r="AB35" s="14">
        <v>5308315.9774718583</v>
      </c>
      <c r="AC35" s="14">
        <v>5308315.9774718583</v>
      </c>
      <c r="AD35" s="14">
        <v>5308315.9774718583</v>
      </c>
      <c r="AE35" s="14">
        <v>5308315.9774718583</v>
      </c>
      <c r="AF35" s="14">
        <v>5308315.9774718583</v>
      </c>
      <c r="AG35" s="14">
        <v>5308315.9774718583</v>
      </c>
      <c r="AH35" s="14">
        <v>5308315.9774718583</v>
      </c>
      <c r="AI35" s="14">
        <v>5308315.9774718583</v>
      </c>
      <c r="AJ35" s="14">
        <v>5308315.9774718583</v>
      </c>
      <c r="AK35" s="14">
        <v>5308315.9774718583</v>
      </c>
      <c r="AL35" s="14">
        <v>5308315.9774718583</v>
      </c>
      <c r="AM35" s="14">
        <v>5308315.9774718583</v>
      </c>
      <c r="AN35" s="14">
        <v>5308315.9774718583</v>
      </c>
      <c r="AO35" s="14">
        <v>5308315.9774718583</v>
      </c>
      <c r="AQ35" s="33"/>
    </row>
    <row r="36" spans="1:43" s="10" customFormat="1" x14ac:dyDescent="0.3">
      <c r="A36" s="3">
        <f t="shared" ref="A36:A53" si="12">A35+1</f>
        <v>2025</v>
      </c>
      <c r="B36" s="14">
        <v>5049606.9465753846</v>
      </c>
      <c r="C36" s="14">
        <v>5049606.9465753846</v>
      </c>
      <c r="D36" s="14">
        <v>5049606.9465753846</v>
      </c>
      <c r="E36" s="14">
        <v>5049606.9465753846</v>
      </c>
      <c r="F36" s="14">
        <v>5049606.9465753846</v>
      </c>
      <c r="G36" s="14">
        <v>5049606.9465753846</v>
      </c>
      <c r="H36" s="14">
        <v>5049606.9465753846</v>
      </c>
      <c r="I36" s="14">
        <v>5049606.9465753846</v>
      </c>
      <c r="J36" s="14">
        <v>5049606.9465753846</v>
      </c>
      <c r="K36" s="14">
        <v>5049606.9465753846</v>
      </c>
      <c r="L36" s="14">
        <v>5049606.9465753846</v>
      </c>
      <c r="M36" s="14">
        <v>5049606.9465753846</v>
      </c>
      <c r="N36" s="14">
        <v>5049606.9465753846</v>
      </c>
      <c r="O36" s="14">
        <v>5049606.9465753846</v>
      </c>
      <c r="P36" s="14">
        <v>5049606.9465753846</v>
      </c>
      <c r="Q36" s="14">
        <v>5049606.9465753846</v>
      </c>
      <c r="R36" s="14">
        <v>5049606.9465753846</v>
      </c>
      <c r="S36" s="14">
        <v>5049606.9465753846</v>
      </c>
      <c r="T36" s="14">
        <v>5049606.9465753846</v>
      </c>
      <c r="U36" s="14">
        <v>5049606.9465753846</v>
      </c>
      <c r="V36" s="14">
        <v>5049606.9465753846</v>
      </c>
      <c r="W36" s="14">
        <v>5049606.9465753846</v>
      </c>
      <c r="X36" s="14">
        <v>5049606.9465753846</v>
      </c>
      <c r="Y36" s="14">
        <v>5049606.9465753846</v>
      </c>
      <c r="Z36" s="14">
        <v>5049606.9465753846</v>
      </c>
      <c r="AA36" s="14">
        <v>5049606.9465753846</v>
      </c>
      <c r="AB36" s="14">
        <v>5049606.9465753846</v>
      </c>
      <c r="AC36" s="14">
        <v>5049606.9465753846</v>
      </c>
      <c r="AD36" s="14">
        <v>5049606.9465753846</v>
      </c>
      <c r="AE36" s="14">
        <v>5049606.9465753846</v>
      </c>
      <c r="AF36" s="14">
        <v>5049606.9465753846</v>
      </c>
      <c r="AG36" s="14">
        <v>5049606.9465753846</v>
      </c>
      <c r="AH36" s="14">
        <v>5049606.9465753846</v>
      </c>
      <c r="AI36" s="14">
        <v>5049606.9465753846</v>
      </c>
      <c r="AJ36" s="14">
        <v>5049606.9465753846</v>
      </c>
      <c r="AK36" s="14">
        <v>5049606.9465753846</v>
      </c>
      <c r="AL36" s="14">
        <v>5049606.9465753846</v>
      </c>
      <c r="AM36" s="14">
        <v>5049606.9465753846</v>
      </c>
      <c r="AN36" s="14">
        <v>5049606.9465753846</v>
      </c>
      <c r="AO36" s="23">
        <v>5049606.9465753846</v>
      </c>
      <c r="AQ36" s="33"/>
    </row>
    <row r="37" spans="1:43" s="10" customFormat="1" x14ac:dyDescent="0.3">
      <c r="A37" s="3">
        <f t="shared" si="12"/>
        <v>2026</v>
      </c>
      <c r="B37" s="14">
        <v>4363685.5572603075</v>
      </c>
      <c r="C37" s="14">
        <v>3279487.2322138958</v>
      </c>
      <c r="D37" s="14">
        <v>4938974.4644277915</v>
      </c>
      <c r="E37" s="14">
        <v>4363685.5572603075</v>
      </c>
      <c r="F37" s="14">
        <v>3906404.6310502561</v>
      </c>
      <c r="G37" s="14">
        <v>4363685.5572603075</v>
      </c>
      <c r="H37" s="14">
        <v>4363685.5572603075</v>
      </c>
      <c r="I37" s="14">
        <v>4363685.5572603075</v>
      </c>
      <c r="J37" s="14">
        <v>4363685.5572603075</v>
      </c>
      <c r="K37" s="14">
        <v>4363685.5572603075</v>
      </c>
      <c r="L37" s="14">
        <v>4363685.5572603075</v>
      </c>
      <c r="M37" s="14">
        <v>4363685.5572603075</v>
      </c>
      <c r="N37" s="14">
        <v>4363685.5572603075</v>
      </c>
      <c r="O37" s="14">
        <v>4363685.5572603075</v>
      </c>
      <c r="P37" s="14">
        <v>4363685.5572603075</v>
      </c>
      <c r="Q37" s="14">
        <v>4363685.5572603075</v>
      </c>
      <c r="R37" s="14">
        <v>4363685.5572603075</v>
      </c>
      <c r="S37" s="14">
        <v>4363685.5572603075</v>
      </c>
      <c r="T37" s="14">
        <v>4363685.5572603075</v>
      </c>
      <c r="U37" s="14">
        <v>4363685.5572603075</v>
      </c>
      <c r="V37" s="14">
        <v>4363685.5572603075</v>
      </c>
      <c r="W37" s="14">
        <v>4363685.5572603075</v>
      </c>
      <c r="X37" s="14">
        <v>4363685.5572603075</v>
      </c>
      <c r="Y37" s="14">
        <v>4363685.5572603075</v>
      </c>
      <c r="Z37" s="14">
        <v>4363685.5572603075</v>
      </c>
      <c r="AA37" s="14">
        <v>4363685.5572603075</v>
      </c>
      <c r="AB37" s="14">
        <v>4363685.5572603075</v>
      </c>
      <c r="AC37" s="14">
        <v>4363685.5572603075</v>
      </c>
      <c r="AD37" s="14">
        <v>4363685.5572603075</v>
      </c>
      <c r="AE37" s="14">
        <v>4363685.5572603075</v>
      </c>
      <c r="AF37" s="14">
        <v>4363685.5572603075</v>
      </c>
      <c r="AG37" s="14">
        <v>4363685.5572603075</v>
      </c>
      <c r="AH37" s="14">
        <v>4363685.5572603075</v>
      </c>
      <c r="AI37" s="14">
        <v>4363685.5572603075</v>
      </c>
      <c r="AJ37" s="14">
        <v>4363685.5572603075</v>
      </c>
      <c r="AK37" s="14">
        <v>4363685.5572603075</v>
      </c>
      <c r="AL37" s="14">
        <v>4363685.5572603075</v>
      </c>
      <c r="AM37" s="14">
        <v>4363685.5572603075</v>
      </c>
      <c r="AN37" s="14">
        <v>4363685.5572603075</v>
      </c>
      <c r="AO37" s="23">
        <v>4363685.5572603075</v>
      </c>
      <c r="AQ37" s="33"/>
    </row>
    <row r="38" spans="1:43" s="10" customFormat="1" x14ac:dyDescent="0.3">
      <c r="A38" s="3">
        <f t="shared" si="12"/>
        <v>2027</v>
      </c>
      <c r="B38" s="14">
        <v>3677764.1679452304</v>
      </c>
      <c r="C38" s="14">
        <v>2394427.3750331514</v>
      </c>
      <c r="D38" s="14">
        <v>4717709.5001326054</v>
      </c>
      <c r="E38" s="14">
        <v>3677764.1679452304</v>
      </c>
      <c r="F38" s="14">
        <v>2763202.3155251276</v>
      </c>
      <c r="G38" s="14">
        <v>3677764.1679452304</v>
      </c>
      <c r="H38" s="14">
        <v>3677764.1679452304</v>
      </c>
      <c r="I38" s="14">
        <v>3677764.1679452304</v>
      </c>
      <c r="J38" s="14">
        <v>3677764.1679452304</v>
      </c>
      <c r="K38" s="14">
        <v>3677764.1679452304</v>
      </c>
      <c r="L38" s="14">
        <v>3677764.1679452304</v>
      </c>
      <c r="M38" s="14">
        <v>3677764.1679452304</v>
      </c>
      <c r="N38" s="14">
        <v>3677764.1679452304</v>
      </c>
      <c r="O38" s="14">
        <v>3677764.1679452304</v>
      </c>
      <c r="P38" s="14">
        <v>3677764.1679452304</v>
      </c>
      <c r="Q38" s="14">
        <v>3677764.1679452304</v>
      </c>
      <c r="R38" s="14">
        <v>3677764.1679452304</v>
      </c>
      <c r="S38" s="14">
        <v>3677764.1679452304</v>
      </c>
      <c r="T38" s="14">
        <v>3677764.1679452304</v>
      </c>
      <c r="U38" s="14">
        <v>3677764.1679452304</v>
      </c>
      <c r="V38" s="14">
        <v>3677764.1679452304</v>
      </c>
      <c r="W38" s="14">
        <v>3677764.1679452304</v>
      </c>
      <c r="X38" s="14">
        <v>3677764.1679452304</v>
      </c>
      <c r="Y38" s="14">
        <v>3677764.1679452304</v>
      </c>
      <c r="Z38" s="14">
        <v>3677764.1679452304</v>
      </c>
      <c r="AA38" s="14">
        <v>3677764.1679452304</v>
      </c>
      <c r="AB38" s="14">
        <v>3677764.1679452304</v>
      </c>
      <c r="AC38" s="14">
        <v>3677764.1679452304</v>
      </c>
      <c r="AD38" s="14">
        <v>3677764.1679452304</v>
      </c>
      <c r="AE38" s="14">
        <v>3677764.1679452304</v>
      </c>
      <c r="AF38" s="14">
        <v>3677764.1679452304</v>
      </c>
      <c r="AG38" s="14">
        <v>3677764.1679452304</v>
      </c>
      <c r="AH38" s="14">
        <v>3677764.1679452304</v>
      </c>
      <c r="AI38" s="14">
        <v>3677764.1679452304</v>
      </c>
      <c r="AJ38" s="14">
        <v>3677764.1679452304</v>
      </c>
      <c r="AK38" s="14">
        <v>3677764.1679452304</v>
      </c>
      <c r="AL38" s="14">
        <v>3677764.1679452304</v>
      </c>
      <c r="AM38" s="14">
        <v>3677764.1679452304</v>
      </c>
      <c r="AN38" s="14">
        <v>3677764.1679452304</v>
      </c>
      <c r="AO38" s="23">
        <v>3677764.1679452304</v>
      </c>
      <c r="AQ38" s="33"/>
    </row>
    <row r="39" spans="1:43" s="10" customFormat="1" x14ac:dyDescent="0.3">
      <c r="A39" s="3">
        <f t="shared" si="12"/>
        <v>2028</v>
      </c>
      <c r="B39" s="14">
        <v>2991842.7786301533</v>
      </c>
      <c r="C39" s="14">
        <v>1951897.4464427792</v>
      </c>
      <c r="D39" s="14">
        <v>4275179.5715422332</v>
      </c>
      <c r="E39" s="14">
        <v>2991842.7786301533</v>
      </c>
      <c r="F39" s="14">
        <v>1620000</v>
      </c>
      <c r="G39" s="14">
        <v>2991842.7786301533</v>
      </c>
      <c r="H39" s="14">
        <v>2991842.7786301533</v>
      </c>
      <c r="I39" s="14">
        <v>2991842.7786301533</v>
      </c>
      <c r="J39" s="14">
        <v>2991842.7786301533</v>
      </c>
      <c r="K39" s="14">
        <v>2991842.7786301533</v>
      </c>
      <c r="L39" s="14">
        <v>2991842.7786301533</v>
      </c>
      <c r="M39" s="14">
        <v>2991842.7786301533</v>
      </c>
      <c r="N39" s="14">
        <v>2991842.7786301533</v>
      </c>
      <c r="O39" s="14">
        <v>2991842.7786301533</v>
      </c>
      <c r="P39" s="14">
        <v>2991842.7786301533</v>
      </c>
      <c r="Q39" s="14">
        <v>2991842.7786301533</v>
      </c>
      <c r="R39" s="14">
        <v>2991842.7786301533</v>
      </c>
      <c r="S39" s="14">
        <v>2991842.7786301533</v>
      </c>
      <c r="T39" s="14">
        <v>2991842.7786301533</v>
      </c>
      <c r="U39" s="14">
        <v>2991842.7786301533</v>
      </c>
      <c r="V39" s="14">
        <v>2991842.7786301533</v>
      </c>
      <c r="W39" s="14">
        <v>2991842.7786301533</v>
      </c>
      <c r="X39" s="14">
        <v>2991842.7786301533</v>
      </c>
      <c r="Y39" s="14">
        <v>2991842.7786301533</v>
      </c>
      <c r="Z39" s="14">
        <v>2991842.7786301533</v>
      </c>
      <c r="AA39" s="14">
        <v>2991842.7786301533</v>
      </c>
      <c r="AB39" s="14">
        <v>2991842.7786301533</v>
      </c>
      <c r="AC39" s="14">
        <v>2991842.7786301533</v>
      </c>
      <c r="AD39" s="14">
        <v>2991842.7786301533</v>
      </c>
      <c r="AE39" s="14">
        <v>2991842.7786301533</v>
      </c>
      <c r="AF39" s="14">
        <v>2991842.7786301533</v>
      </c>
      <c r="AG39" s="14">
        <v>2991842.7786301533</v>
      </c>
      <c r="AH39" s="14">
        <v>2991842.7786301533</v>
      </c>
      <c r="AI39" s="14">
        <v>2991842.7786301533</v>
      </c>
      <c r="AJ39" s="14">
        <v>2991842.7786301533</v>
      </c>
      <c r="AK39" s="14">
        <v>2991842.7786301533</v>
      </c>
      <c r="AL39" s="14">
        <v>2991842.7786301533</v>
      </c>
      <c r="AM39" s="14">
        <v>2991842.7786301533</v>
      </c>
      <c r="AN39" s="14">
        <v>2991842.7786301533</v>
      </c>
      <c r="AO39" s="23">
        <v>2991842.7786301537</v>
      </c>
      <c r="AQ39" s="33"/>
    </row>
    <row r="40" spans="1:43" s="10" customFormat="1" x14ac:dyDescent="0.3">
      <c r="A40" s="3">
        <f t="shared" si="12"/>
        <v>2029</v>
      </c>
      <c r="B40" s="14">
        <v>2305921.3893150762</v>
      </c>
      <c r="C40" s="14">
        <v>1730632.4821475931</v>
      </c>
      <c r="D40" s="14">
        <v>3390119.7143614888</v>
      </c>
      <c r="E40" s="14">
        <v>2305921.3893150762</v>
      </c>
      <c r="F40" s="14">
        <v>1458000</v>
      </c>
      <c r="G40" s="14">
        <v>2305921.3893150762</v>
      </c>
      <c r="H40" s="14">
        <v>2305921.3893150762</v>
      </c>
      <c r="I40" s="14">
        <v>2305921.3893150762</v>
      </c>
      <c r="J40" s="14">
        <v>2305921.3893150762</v>
      </c>
      <c r="K40" s="14">
        <v>2305921.3893150762</v>
      </c>
      <c r="L40" s="14">
        <v>2305921.3893150762</v>
      </c>
      <c r="M40" s="14">
        <v>2305921.3893150762</v>
      </c>
      <c r="N40" s="14">
        <v>2305921.3893150762</v>
      </c>
      <c r="O40" s="14">
        <v>2305921.3893150762</v>
      </c>
      <c r="P40" s="14">
        <v>2305921.3893150762</v>
      </c>
      <c r="Q40" s="14">
        <v>2305921.3893150762</v>
      </c>
      <c r="R40" s="14">
        <v>2305921.3893150762</v>
      </c>
      <c r="S40" s="14">
        <v>2305921.3893150762</v>
      </c>
      <c r="T40" s="14">
        <v>2305921.3893150762</v>
      </c>
      <c r="U40" s="14">
        <v>2305921.3893150762</v>
      </c>
      <c r="V40" s="14">
        <v>2305921.3893150762</v>
      </c>
      <c r="W40" s="14">
        <v>2305921.3893150762</v>
      </c>
      <c r="X40" s="14">
        <v>2305921.3893150762</v>
      </c>
      <c r="Y40" s="14">
        <v>2305921.3893150762</v>
      </c>
      <c r="Z40" s="14">
        <v>2305921.3893150762</v>
      </c>
      <c r="AA40" s="14">
        <v>2305921.3893150762</v>
      </c>
      <c r="AB40" s="14">
        <v>2305921.3893150762</v>
      </c>
      <c r="AC40" s="14">
        <v>2305921.3893150762</v>
      </c>
      <c r="AD40" s="14">
        <v>2305921.3893150762</v>
      </c>
      <c r="AE40" s="14">
        <v>2305921.3893150762</v>
      </c>
      <c r="AF40" s="14">
        <v>2305921.3893150762</v>
      </c>
      <c r="AG40" s="14">
        <v>2305921.3893150762</v>
      </c>
      <c r="AH40" s="14">
        <v>2305921.3893150762</v>
      </c>
      <c r="AI40" s="14">
        <v>2305921.3893150762</v>
      </c>
      <c r="AJ40" s="14">
        <v>2305921.3893150762</v>
      </c>
      <c r="AK40" s="14">
        <v>2305921.3893150762</v>
      </c>
      <c r="AL40" s="14">
        <v>2305921.3893150762</v>
      </c>
      <c r="AM40" s="14">
        <v>2305921.3893150762</v>
      </c>
      <c r="AN40" s="14">
        <v>2305921.3893150762</v>
      </c>
      <c r="AO40" s="23">
        <v>2305921.3893150762</v>
      </c>
      <c r="AQ40" s="33"/>
    </row>
    <row r="41" spans="1:43" s="10" customFormat="1" x14ac:dyDescent="0.3">
      <c r="A41" s="3">
        <f t="shared" si="12"/>
        <v>2030</v>
      </c>
      <c r="B41" s="14">
        <v>1620000</v>
      </c>
      <c r="C41" s="14">
        <v>1620000.0000000002</v>
      </c>
      <c r="D41" s="14">
        <v>1619999.9999999995</v>
      </c>
      <c r="E41" s="14">
        <v>1620000</v>
      </c>
      <c r="F41" s="14">
        <v>1296000</v>
      </c>
      <c r="G41" s="14">
        <v>1620000</v>
      </c>
      <c r="H41" s="14">
        <v>1620000</v>
      </c>
      <c r="I41" s="14">
        <v>1620000</v>
      </c>
      <c r="J41" s="14">
        <v>1620000</v>
      </c>
      <c r="K41" s="14">
        <v>1620000</v>
      </c>
      <c r="L41" s="14">
        <v>1620000</v>
      </c>
      <c r="M41" s="14">
        <v>1620000</v>
      </c>
      <c r="N41" s="14">
        <v>1620000</v>
      </c>
      <c r="O41" s="14">
        <v>1620000</v>
      </c>
      <c r="P41" s="14">
        <v>1620000</v>
      </c>
      <c r="Q41" s="14">
        <v>1620000</v>
      </c>
      <c r="R41" s="14">
        <v>1620000</v>
      </c>
      <c r="S41" s="14">
        <v>1620000</v>
      </c>
      <c r="T41" s="14">
        <v>1620000</v>
      </c>
      <c r="U41" s="14">
        <v>1620000</v>
      </c>
      <c r="V41" s="14">
        <v>1620000</v>
      </c>
      <c r="W41" s="14">
        <v>1620000</v>
      </c>
      <c r="X41" s="14">
        <v>1620000</v>
      </c>
      <c r="Y41" s="14">
        <v>1620000</v>
      </c>
      <c r="Z41" s="14">
        <v>1620000</v>
      </c>
      <c r="AA41" s="14">
        <v>1620000</v>
      </c>
      <c r="AB41" s="14">
        <v>1620000</v>
      </c>
      <c r="AC41" s="14">
        <v>1620000</v>
      </c>
      <c r="AD41" s="14">
        <v>1620000</v>
      </c>
      <c r="AE41" s="14">
        <v>1620000</v>
      </c>
      <c r="AF41" s="14">
        <v>1620000</v>
      </c>
      <c r="AG41" s="14">
        <v>1620000</v>
      </c>
      <c r="AH41" s="14">
        <v>1620000</v>
      </c>
      <c r="AI41" s="14">
        <v>1620000</v>
      </c>
      <c r="AJ41" s="14">
        <v>1620000</v>
      </c>
      <c r="AK41" s="14">
        <v>1620000</v>
      </c>
      <c r="AL41" s="14">
        <v>1620000</v>
      </c>
      <c r="AM41" s="14">
        <v>1620000</v>
      </c>
      <c r="AN41" s="14">
        <v>1620000</v>
      </c>
      <c r="AO41" s="23">
        <v>1620000</v>
      </c>
      <c r="AQ41" s="33"/>
    </row>
    <row r="42" spans="1:43" s="10" customFormat="1" x14ac:dyDescent="0.3">
      <c r="A42" s="3">
        <f t="shared" si="12"/>
        <v>2031</v>
      </c>
      <c r="B42" s="14">
        <v>1458000</v>
      </c>
      <c r="C42" s="14">
        <v>1458000</v>
      </c>
      <c r="D42" s="14">
        <v>1458000</v>
      </c>
      <c r="E42" s="14">
        <v>1296000</v>
      </c>
      <c r="F42" s="14">
        <v>1134000</v>
      </c>
      <c r="G42" s="14">
        <v>1458000</v>
      </c>
      <c r="H42" s="14">
        <v>1458000</v>
      </c>
      <c r="I42" s="14">
        <v>1458000</v>
      </c>
      <c r="J42" s="14">
        <v>1458000</v>
      </c>
      <c r="K42" s="14">
        <v>1458000</v>
      </c>
      <c r="L42" s="14">
        <v>1458000</v>
      </c>
      <c r="M42" s="14">
        <v>1458000</v>
      </c>
      <c r="N42" s="14">
        <v>1458000</v>
      </c>
      <c r="O42" s="14">
        <v>1458000</v>
      </c>
      <c r="P42" s="14">
        <v>1458000</v>
      </c>
      <c r="Q42" s="14">
        <v>1458000</v>
      </c>
      <c r="R42" s="14">
        <v>1458000</v>
      </c>
      <c r="S42" s="14">
        <v>1458000</v>
      </c>
      <c r="T42" s="14">
        <v>1458000</v>
      </c>
      <c r="U42" s="14">
        <v>1458000</v>
      </c>
      <c r="V42" s="14">
        <v>1458000</v>
      </c>
      <c r="W42" s="14">
        <v>1458000</v>
      </c>
      <c r="X42" s="14">
        <v>1458000</v>
      </c>
      <c r="Y42" s="14">
        <v>1458000</v>
      </c>
      <c r="Z42" s="14">
        <v>1458000</v>
      </c>
      <c r="AA42" s="14">
        <v>1458000</v>
      </c>
      <c r="AB42" s="14">
        <v>1458000</v>
      </c>
      <c r="AC42" s="14">
        <v>1458000</v>
      </c>
      <c r="AD42" s="14">
        <v>1458000</v>
      </c>
      <c r="AE42" s="14">
        <v>1458000</v>
      </c>
      <c r="AF42" s="14">
        <v>1458000</v>
      </c>
      <c r="AG42" s="14">
        <v>1458000</v>
      </c>
      <c r="AH42" s="14">
        <v>1458000</v>
      </c>
      <c r="AI42" s="14">
        <v>1458000</v>
      </c>
      <c r="AJ42" s="14">
        <v>1458000</v>
      </c>
      <c r="AK42" s="14">
        <v>1458000</v>
      </c>
      <c r="AL42" s="14">
        <v>1458000</v>
      </c>
      <c r="AM42" s="14">
        <v>1458000</v>
      </c>
      <c r="AN42" s="14">
        <v>1458000</v>
      </c>
      <c r="AO42" s="23">
        <v>1458000</v>
      </c>
      <c r="AQ42" s="33"/>
    </row>
    <row r="43" spans="1:43" s="10" customFormat="1" x14ac:dyDescent="0.3">
      <c r="A43" s="3">
        <f t="shared" si="12"/>
        <v>2032</v>
      </c>
      <c r="B43" s="14">
        <v>1296000</v>
      </c>
      <c r="C43" s="14">
        <v>1296000</v>
      </c>
      <c r="D43" s="14">
        <v>1296000</v>
      </c>
      <c r="E43" s="14">
        <v>972000</v>
      </c>
      <c r="F43" s="14">
        <v>972000</v>
      </c>
      <c r="G43" s="14">
        <v>1296000</v>
      </c>
      <c r="H43" s="14">
        <v>1296000</v>
      </c>
      <c r="I43" s="14">
        <v>1296000</v>
      </c>
      <c r="J43" s="14">
        <v>1296000</v>
      </c>
      <c r="K43" s="14">
        <v>1296000</v>
      </c>
      <c r="L43" s="14">
        <v>1296000</v>
      </c>
      <c r="M43" s="14">
        <v>1296000</v>
      </c>
      <c r="N43" s="14">
        <v>1296000</v>
      </c>
      <c r="O43" s="14">
        <v>1296000</v>
      </c>
      <c r="P43" s="14">
        <v>1296000</v>
      </c>
      <c r="Q43" s="14">
        <v>1296000</v>
      </c>
      <c r="R43" s="14">
        <v>1296000</v>
      </c>
      <c r="S43" s="14">
        <v>1296000</v>
      </c>
      <c r="T43" s="14">
        <v>1296000</v>
      </c>
      <c r="U43" s="14">
        <v>1296000</v>
      </c>
      <c r="V43" s="14">
        <v>1296000</v>
      </c>
      <c r="W43" s="14">
        <v>1296000</v>
      </c>
      <c r="X43" s="14">
        <v>1296000</v>
      </c>
      <c r="Y43" s="14">
        <v>1296000</v>
      </c>
      <c r="Z43" s="14">
        <v>1296000</v>
      </c>
      <c r="AA43" s="14">
        <v>1296000</v>
      </c>
      <c r="AB43" s="14">
        <v>1296000</v>
      </c>
      <c r="AC43" s="14">
        <v>1296000</v>
      </c>
      <c r="AD43" s="14">
        <v>1296000</v>
      </c>
      <c r="AE43" s="14">
        <v>1296000</v>
      </c>
      <c r="AF43" s="14">
        <v>1296000</v>
      </c>
      <c r="AG43" s="14">
        <v>1296000</v>
      </c>
      <c r="AH43" s="14">
        <v>1296000</v>
      </c>
      <c r="AI43" s="14">
        <v>1296000</v>
      </c>
      <c r="AJ43" s="14">
        <v>1296000</v>
      </c>
      <c r="AK43" s="14">
        <v>1296000</v>
      </c>
      <c r="AL43" s="14">
        <v>1296000</v>
      </c>
      <c r="AM43" s="14">
        <v>1296000</v>
      </c>
      <c r="AN43" s="14">
        <v>1296000</v>
      </c>
      <c r="AO43" s="23">
        <v>1296000</v>
      </c>
      <c r="AQ43" s="33"/>
    </row>
    <row r="44" spans="1:43" s="10" customFormat="1" x14ac:dyDescent="0.3">
      <c r="A44" s="3">
        <f t="shared" si="12"/>
        <v>2033</v>
      </c>
      <c r="B44" s="14">
        <v>1134000</v>
      </c>
      <c r="C44" s="14">
        <v>1134000</v>
      </c>
      <c r="D44" s="14">
        <v>1134000</v>
      </c>
      <c r="E44" s="14">
        <v>648000</v>
      </c>
      <c r="F44" s="14">
        <v>810000</v>
      </c>
      <c r="G44" s="14">
        <v>1134000</v>
      </c>
      <c r="H44" s="14">
        <v>1134000</v>
      </c>
      <c r="I44" s="14">
        <v>1134000</v>
      </c>
      <c r="J44" s="14">
        <v>1134000</v>
      </c>
      <c r="K44" s="14">
        <v>1134000</v>
      </c>
      <c r="L44" s="14">
        <v>1134000</v>
      </c>
      <c r="M44" s="14">
        <v>1134000</v>
      </c>
      <c r="N44" s="14">
        <v>1134000</v>
      </c>
      <c r="O44" s="14">
        <v>1134000</v>
      </c>
      <c r="P44" s="14">
        <v>1134000</v>
      </c>
      <c r="Q44" s="14">
        <v>1134000</v>
      </c>
      <c r="R44" s="14">
        <v>1134000</v>
      </c>
      <c r="S44" s="14">
        <v>1134000</v>
      </c>
      <c r="T44" s="14">
        <v>1134000</v>
      </c>
      <c r="U44" s="14">
        <v>1134000</v>
      </c>
      <c r="V44" s="14">
        <v>1134000</v>
      </c>
      <c r="W44" s="14">
        <v>1134000</v>
      </c>
      <c r="X44" s="14">
        <v>1134000</v>
      </c>
      <c r="Y44" s="14">
        <v>1134000</v>
      </c>
      <c r="Z44" s="14">
        <v>1134000</v>
      </c>
      <c r="AA44" s="14">
        <v>1134000</v>
      </c>
      <c r="AB44" s="14">
        <v>1134000</v>
      </c>
      <c r="AC44" s="14">
        <v>1134000</v>
      </c>
      <c r="AD44" s="14">
        <v>1134000</v>
      </c>
      <c r="AE44" s="14">
        <v>1134000</v>
      </c>
      <c r="AF44" s="14">
        <v>1134000</v>
      </c>
      <c r="AG44" s="14">
        <v>1134000</v>
      </c>
      <c r="AH44" s="14">
        <v>1134000</v>
      </c>
      <c r="AI44" s="14">
        <v>1134000</v>
      </c>
      <c r="AJ44" s="14">
        <v>1134000</v>
      </c>
      <c r="AK44" s="14">
        <v>1134000</v>
      </c>
      <c r="AL44" s="14">
        <v>1134000</v>
      </c>
      <c r="AM44" s="14">
        <v>1134000</v>
      </c>
      <c r="AN44" s="14">
        <v>1134000</v>
      </c>
      <c r="AO44" s="23">
        <v>1134000.0000000002</v>
      </c>
      <c r="AQ44" s="33"/>
    </row>
    <row r="45" spans="1:43" s="10" customFormat="1" x14ac:dyDescent="0.3">
      <c r="A45" s="3">
        <f t="shared" si="12"/>
        <v>2034</v>
      </c>
      <c r="B45" s="14">
        <v>972000</v>
      </c>
      <c r="C45" s="14">
        <v>972000</v>
      </c>
      <c r="D45" s="14">
        <v>972000</v>
      </c>
      <c r="E45" s="14">
        <v>324000</v>
      </c>
      <c r="F45" s="14">
        <v>648000</v>
      </c>
      <c r="G45" s="14">
        <v>972000</v>
      </c>
      <c r="H45" s="14">
        <v>972000</v>
      </c>
      <c r="I45" s="14">
        <v>972000</v>
      </c>
      <c r="J45" s="14">
        <v>972000</v>
      </c>
      <c r="K45" s="14">
        <v>972000</v>
      </c>
      <c r="L45" s="14">
        <v>972000</v>
      </c>
      <c r="M45" s="14">
        <v>972000</v>
      </c>
      <c r="N45" s="14">
        <v>972000</v>
      </c>
      <c r="O45" s="14">
        <v>972000</v>
      </c>
      <c r="P45" s="14">
        <v>972000</v>
      </c>
      <c r="Q45" s="14">
        <v>972000</v>
      </c>
      <c r="R45" s="14">
        <v>972000</v>
      </c>
      <c r="S45" s="14">
        <v>972000</v>
      </c>
      <c r="T45" s="14">
        <v>972000</v>
      </c>
      <c r="U45" s="14">
        <v>972000</v>
      </c>
      <c r="V45" s="14">
        <v>972000</v>
      </c>
      <c r="W45" s="14">
        <v>972000</v>
      </c>
      <c r="X45" s="14">
        <v>972000</v>
      </c>
      <c r="Y45" s="14">
        <v>972000</v>
      </c>
      <c r="Z45" s="14">
        <v>972000</v>
      </c>
      <c r="AA45" s="14">
        <v>972000</v>
      </c>
      <c r="AB45" s="14">
        <v>972000</v>
      </c>
      <c r="AC45" s="14">
        <v>972000</v>
      </c>
      <c r="AD45" s="14">
        <v>972000</v>
      </c>
      <c r="AE45" s="14">
        <v>972000</v>
      </c>
      <c r="AF45" s="14">
        <v>972000</v>
      </c>
      <c r="AG45" s="14">
        <v>972000</v>
      </c>
      <c r="AH45" s="14">
        <v>972000</v>
      </c>
      <c r="AI45" s="14">
        <v>972000</v>
      </c>
      <c r="AJ45" s="14">
        <v>972000</v>
      </c>
      <c r="AK45" s="14">
        <v>972000</v>
      </c>
      <c r="AL45" s="14">
        <v>972000</v>
      </c>
      <c r="AM45" s="14">
        <v>972000</v>
      </c>
      <c r="AN45" s="14">
        <v>972000</v>
      </c>
      <c r="AO45" s="23">
        <v>972000.00000000012</v>
      </c>
      <c r="AQ45" s="33"/>
    </row>
    <row r="46" spans="1:43" s="10" customFormat="1" x14ac:dyDescent="0.3">
      <c r="A46" s="3">
        <f t="shared" si="12"/>
        <v>2035</v>
      </c>
      <c r="B46" s="14">
        <v>810000</v>
      </c>
      <c r="C46" s="14">
        <v>810000</v>
      </c>
      <c r="D46" s="14">
        <v>810000</v>
      </c>
      <c r="E46" s="14">
        <v>0</v>
      </c>
      <c r="F46" s="14">
        <v>486000</v>
      </c>
      <c r="G46" s="14">
        <v>810000</v>
      </c>
      <c r="H46" s="14">
        <v>810000</v>
      </c>
      <c r="I46" s="14">
        <v>810000</v>
      </c>
      <c r="J46" s="14">
        <v>810000</v>
      </c>
      <c r="K46" s="14">
        <v>810000</v>
      </c>
      <c r="L46" s="14">
        <v>810000</v>
      </c>
      <c r="M46" s="14">
        <v>810000</v>
      </c>
      <c r="N46" s="14">
        <v>810000</v>
      </c>
      <c r="O46" s="14">
        <v>810000</v>
      </c>
      <c r="P46" s="14">
        <v>810000</v>
      </c>
      <c r="Q46" s="14">
        <v>810000</v>
      </c>
      <c r="R46" s="14">
        <v>810000</v>
      </c>
      <c r="S46" s="14">
        <v>810000</v>
      </c>
      <c r="T46" s="14">
        <v>810000</v>
      </c>
      <c r="U46" s="14">
        <v>810000</v>
      </c>
      <c r="V46" s="14">
        <v>810000</v>
      </c>
      <c r="W46" s="14">
        <v>810000</v>
      </c>
      <c r="X46" s="14">
        <v>810000</v>
      </c>
      <c r="Y46" s="14">
        <v>810000</v>
      </c>
      <c r="Z46" s="14">
        <v>810000</v>
      </c>
      <c r="AA46" s="14">
        <v>810000</v>
      </c>
      <c r="AB46" s="14">
        <v>810000</v>
      </c>
      <c r="AC46" s="14">
        <v>810000</v>
      </c>
      <c r="AD46" s="14">
        <v>810000</v>
      </c>
      <c r="AE46" s="14">
        <v>810000</v>
      </c>
      <c r="AF46" s="14">
        <v>810000</v>
      </c>
      <c r="AG46" s="14">
        <v>810000</v>
      </c>
      <c r="AH46" s="14">
        <v>810000</v>
      </c>
      <c r="AI46" s="14">
        <v>810000</v>
      </c>
      <c r="AJ46" s="14">
        <v>810000</v>
      </c>
      <c r="AK46" s="14">
        <v>810000</v>
      </c>
      <c r="AL46" s="14">
        <v>810000</v>
      </c>
      <c r="AM46" s="14">
        <v>810000</v>
      </c>
      <c r="AN46" s="14">
        <v>810000</v>
      </c>
      <c r="AO46" s="23">
        <v>810000.00000000012</v>
      </c>
      <c r="AQ46" s="33"/>
    </row>
    <row r="47" spans="1:43" s="10" customFormat="1" x14ac:dyDescent="0.3">
      <c r="A47" s="3">
        <f t="shared" si="12"/>
        <v>2036</v>
      </c>
      <c r="B47" s="14">
        <v>648000</v>
      </c>
      <c r="C47" s="14">
        <v>648000</v>
      </c>
      <c r="D47" s="14">
        <v>648000</v>
      </c>
      <c r="E47" s="14">
        <v>0</v>
      </c>
      <c r="F47" s="14">
        <v>324000</v>
      </c>
      <c r="G47" s="14">
        <v>648000</v>
      </c>
      <c r="H47" s="14">
        <v>648000</v>
      </c>
      <c r="I47" s="14">
        <v>648000</v>
      </c>
      <c r="J47" s="14">
        <v>648000</v>
      </c>
      <c r="K47" s="14">
        <v>648000</v>
      </c>
      <c r="L47" s="14">
        <v>648000</v>
      </c>
      <c r="M47" s="14">
        <v>648000</v>
      </c>
      <c r="N47" s="14">
        <v>648000</v>
      </c>
      <c r="O47" s="14">
        <v>648000</v>
      </c>
      <c r="P47" s="14">
        <v>648000</v>
      </c>
      <c r="Q47" s="14">
        <v>648000</v>
      </c>
      <c r="R47" s="14">
        <v>648000</v>
      </c>
      <c r="S47" s="14">
        <v>648000</v>
      </c>
      <c r="T47" s="14">
        <v>648000</v>
      </c>
      <c r="U47" s="14">
        <v>648000</v>
      </c>
      <c r="V47" s="14">
        <v>648000</v>
      </c>
      <c r="W47" s="14">
        <v>648000</v>
      </c>
      <c r="X47" s="14">
        <v>648000</v>
      </c>
      <c r="Y47" s="14">
        <v>648000</v>
      </c>
      <c r="Z47" s="14">
        <v>648000</v>
      </c>
      <c r="AA47" s="14">
        <v>648000</v>
      </c>
      <c r="AB47" s="14">
        <v>648000</v>
      </c>
      <c r="AC47" s="14">
        <v>648000</v>
      </c>
      <c r="AD47" s="14">
        <v>648000</v>
      </c>
      <c r="AE47" s="14">
        <v>648000</v>
      </c>
      <c r="AF47" s="14">
        <v>648000</v>
      </c>
      <c r="AG47" s="14">
        <v>648000</v>
      </c>
      <c r="AH47" s="14">
        <v>648000</v>
      </c>
      <c r="AI47" s="14">
        <v>648000</v>
      </c>
      <c r="AJ47" s="14">
        <v>648000</v>
      </c>
      <c r="AK47" s="14">
        <v>648000</v>
      </c>
      <c r="AL47" s="14">
        <v>648000</v>
      </c>
      <c r="AM47" s="14">
        <v>648000</v>
      </c>
      <c r="AN47" s="14">
        <v>648000</v>
      </c>
      <c r="AO47" s="23">
        <v>648000</v>
      </c>
      <c r="AQ47" s="33"/>
    </row>
    <row r="48" spans="1:43" s="10" customFormat="1" x14ac:dyDescent="0.3">
      <c r="A48" s="3">
        <f t="shared" si="12"/>
        <v>2037</v>
      </c>
      <c r="B48" s="14">
        <v>486000</v>
      </c>
      <c r="C48" s="14">
        <v>486000</v>
      </c>
      <c r="D48" s="14">
        <v>486000</v>
      </c>
      <c r="E48" s="14">
        <v>0</v>
      </c>
      <c r="F48" s="14">
        <v>162000</v>
      </c>
      <c r="G48" s="14">
        <v>486000</v>
      </c>
      <c r="H48" s="14">
        <v>486000</v>
      </c>
      <c r="I48" s="14">
        <v>486000</v>
      </c>
      <c r="J48" s="14">
        <v>486000</v>
      </c>
      <c r="K48" s="14">
        <v>486000</v>
      </c>
      <c r="L48" s="14">
        <v>486000</v>
      </c>
      <c r="M48" s="14">
        <v>486000</v>
      </c>
      <c r="N48" s="14">
        <v>486000</v>
      </c>
      <c r="O48" s="14">
        <v>486000</v>
      </c>
      <c r="P48" s="14">
        <v>486000</v>
      </c>
      <c r="Q48" s="14">
        <v>486000</v>
      </c>
      <c r="R48" s="14">
        <v>486000</v>
      </c>
      <c r="S48" s="14">
        <v>486000</v>
      </c>
      <c r="T48" s="14">
        <v>486000</v>
      </c>
      <c r="U48" s="14">
        <v>486000</v>
      </c>
      <c r="V48" s="14">
        <v>486000</v>
      </c>
      <c r="W48" s="14">
        <v>486000</v>
      </c>
      <c r="X48" s="14">
        <v>486000</v>
      </c>
      <c r="Y48" s="14">
        <v>486000</v>
      </c>
      <c r="Z48" s="14">
        <v>486000</v>
      </c>
      <c r="AA48" s="14">
        <v>486000</v>
      </c>
      <c r="AB48" s="14">
        <v>486000</v>
      </c>
      <c r="AC48" s="14">
        <v>486000</v>
      </c>
      <c r="AD48" s="14">
        <v>486000</v>
      </c>
      <c r="AE48" s="14">
        <v>486000</v>
      </c>
      <c r="AF48" s="14">
        <v>486000</v>
      </c>
      <c r="AG48" s="14">
        <v>486000</v>
      </c>
      <c r="AH48" s="14">
        <v>486000</v>
      </c>
      <c r="AI48" s="14">
        <v>486000</v>
      </c>
      <c r="AJ48" s="14">
        <v>486000</v>
      </c>
      <c r="AK48" s="14">
        <v>486000</v>
      </c>
      <c r="AL48" s="14">
        <v>486000</v>
      </c>
      <c r="AM48" s="14">
        <v>486000</v>
      </c>
      <c r="AN48" s="14">
        <v>486000</v>
      </c>
      <c r="AO48" s="23">
        <v>485999.99999999988</v>
      </c>
      <c r="AQ48" s="33"/>
    </row>
    <row r="49" spans="1:43" s="10" customFormat="1" x14ac:dyDescent="0.3">
      <c r="A49" s="3">
        <f t="shared" si="12"/>
        <v>2038</v>
      </c>
      <c r="B49" s="14">
        <v>324000</v>
      </c>
      <c r="C49" s="14">
        <v>324000</v>
      </c>
      <c r="D49" s="14">
        <v>324000</v>
      </c>
      <c r="E49" s="14">
        <v>0</v>
      </c>
      <c r="F49" s="14">
        <v>0</v>
      </c>
      <c r="G49" s="14">
        <v>324000</v>
      </c>
      <c r="H49" s="14">
        <v>324000</v>
      </c>
      <c r="I49" s="14">
        <v>324000</v>
      </c>
      <c r="J49" s="14">
        <v>324000</v>
      </c>
      <c r="K49" s="14">
        <v>324000</v>
      </c>
      <c r="L49" s="14">
        <v>324000</v>
      </c>
      <c r="M49" s="14">
        <v>324000</v>
      </c>
      <c r="N49" s="14">
        <v>324000</v>
      </c>
      <c r="O49" s="14">
        <v>324000</v>
      </c>
      <c r="P49" s="14">
        <v>324000</v>
      </c>
      <c r="Q49" s="14">
        <v>324000</v>
      </c>
      <c r="R49" s="14">
        <v>324000</v>
      </c>
      <c r="S49" s="14">
        <v>324000</v>
      </c>
      <c r="T49" s="14">
        <v>324000</v>
      </c>
      <c r="U49" s="14">
        <v>324000</v>
      </c>
      <c r="V49" s="14">
        <v>324000</v>
      </c>
      <c r="W49" s="14">
        <v>324000</v>
      </c>
      <c r="X49" s="14">
        <v>324000</v>
      </c>
      <c r="Y49" s="14">
        <v>324000</v>
      </c>
      <c r="Z49" s="14">
        <v>324000</v>
      </c>
      <c r="AA49" s="14">
        <v>324000</v>
      </c>
      <c r="AB49" s="14">
        <v>324000</v>
      </c>
      <c r="AC49" s="14">
        <v>324000</v>
      </c>
      <c r="AD49" s="14">
        <v>324000</v>
      </c>
      <c r="AE49" s="14">
        <v>324000</v>
      </c>
      <c r="AF49" s="14">
        <v>324000</v>
      </c>
      <c r="AG49" s="14">
        <v>324000</v>
      </c>
      <c r="AH49" s="14">
        <v>324000</v>
      </c>
      <c r="AI49" s="14">
        <v>324000</v>
      </c>
      <c r="AJ49" s="14">
        <v>324000</v>
      </c>
      <c r="AK49" s="14">
        <v>324000</v>
      </c>
      <c r="AL49" s="14">
        <v>324000</v>
      </c>
      <c r="AM49" s="14">
        <v>324000</v>
      </c>
      <c r="AN49" s="14">
        <v>324000</v>
      </c>
      <c r="AO49" s="23">
        <v>324000</v>
      </c>
      <c r="AQ49" s="33"/>
    </row>
    <row r="50" spans="1:43" s="10" customFormat="1" x14ac:dyDescent="0.3">
      <c r="A50" s="3">
        <f t="shared" si="12"/>
        <v>2039</v>
      </c>
      <c r="B50" s="14">
        <v>162000</v>
      </c>
      <c r="C50" s="14">
        <v>162000</v>
      </c>
      <c r="D50" s="14">
        <v>162000</v>
      </c>
      <c r="E50" s="14">
        <v>0</v>
      </c>
      <c r="F50" s="14">
        <v>0</v>
      </c>
      <c r="G50" s="14">
        <v>162000</v>
      </c>
      <c r="H50" s="14">
        <v>162000</v>
      </c>
      <c r="I50" s="14">
        <v>162000</v>
      </c>
      <c r="J50" s="14">
        <v>162000</v>
      </c>
      <c r="K50" s="14">
        <v>162000</v>
      </c>
      <c r="L50" s="14">
        <v>162000</v>
      </c>
      <c r="M50" s="14">
        <v>162000</v>
      </c>
      <c r="N50" s="14">
        <v>162000</v>
      </c>
      <c r="O50" s="14">
        <v>162000</v>
      </c>
      <c r="P50" s="14">
        <v>162000</v>
      </c>
      <c r="Q50" s="14">
        <v>162000</v>
      </c>
      <c r="R50" s="14">
        <v>162000</v>
      </c>
      <c r="S50" s="14">
        <v>162000</v>
      </c>
      <c r="T50" s="14">
        <v>162000</v>
      </c>
      <c r="U50" s="14">
        <v>162000</v>
      </c>
      <c r="V50" s="14">
        <v>162000</v>
      </c>
      <c r="W50" s="14">
        <v>162000</v>
      </c>
      <c r="X50" s="14">
        <v>162000</v>
      </c>
      <c r="Y50" s="14">
        <v>162000</v>
      </c>
      <c r="Z50" s="14">
        <v>162000</v>
      </c>
      <c r="AA50" s="14">
        <v>162000</v>
      </c>
      <c r="AB50" s="14">
        <v>162000</v>
      </c>
      <c r="AC50" s="14">
        <v>162000</v>
      </c>
      <c r="AD50" s="14">
        <v>162000</v>
      </c>
      <c r="AE50" s="14">
        <v>162000</v>
      </c>
      <c r="AF50" s="14">
        <v>162000</v>
      </c>
      <c r="AG50" s="14">
        <v>162000</v>
      </c>
      <c r="AH50" s="14">
        <v>162000</v>
      </c>
      <c r="AI50" s="14">
        <v>162000</v>
      </c>
      <c r="AJ50" s="14">
        <v>162000</v>
      </c>
      <c r="AK50" s="14">
        <v>162000</v>
      </c>
      <c r="AL50" s="14">
        <v>162000</v>
      </c>
      <c r="AM50" s="14">
        <v>162000</v>
      </c>
      <c r="AN50" s="14">
        <v>162000</v>
      </c>
      <c r="AO50" s="23">
        <v>162000.00000000003</v>
      </c>
      <c r="AQ50" s="33"/>
    </row>
    <row r="51" spans="1:43" s="10" customFormat="1" x14ac:dyDescent="0.3">
      <c r="A51" s="3">
        <f t="shared" si="12"/>
        <v>2040</v>
      </c>
      <c r="B51" s="14">
        <v>0</v>
      </c>
      <c r="C51" s="14">
        <v>0</v>
      </c>
      <c r="D51" s="14">
        <v>0</v>
      </c>
      <c r="E51" s="14">
        <v>0</v>
      </c>
      <c r="F51" s="14">
        <v>0</v>
      </c>
      <c r="G51" s="14">
        <v>0</v>
      </c>
      <c r="H51" s="14">
        <v>0</v>
      </c>
      <c r="I51" s="14">
        <v>0</v>
      </c>
      <c r="J51" s="14">
        <v>0</v>
      </c>
      <c r="K51" s="14">
        <v>0</v>
      </c>
      <c r="L51" s="14">
        <v>0</v>
      </c>
      <c r="M51" s="14">
        <v>0</v>
      </c>
      <c r="N51" s="14">
        <v>0</v>
      </c>
      <c r="O51" s="14">
        <v>0</v>
      </c>
      <c r="P51" s="14">
        <v>0</v>
      </c>
      <c r="Q51" s="14">
        <v>0</v>
      </c>
      <c r="R51" s="14">
        <v>0</v>
      </c>
      <c r="S51" s="14">
        <v>0</v>
      </c>
      <c r="T51" s="14">
        <v>0</v>
      </c>
      <c r="U51" s="14">
        <v>0</v>
      </c>
      <c r="V51" s="14">
        <v>0</v>
      </c>
      <c r="W51" s="14">
        <v>0</v>
      </c>
      <c r="X51" s="14">
        <v>0</v>
      </c>
      <c r="Y51" s="14">
        <v>0</v>
      </c>
      <c r="Z51" s="14">
        <v>0</v>
      </c>
      <c r="AA51" s="14">
        <v>0</v>
      </c>
      <c r="AB51" s="14">
        <v>0</v>
      </c>
      <c r="AC51" s="14">
        <v>0</v>
      </c>
      <c r="AD51" s="14">
        <v>0</v>
      </c>
      <c r="AE51" s="14">
        <v>0</v>
      </c>
      <c r="AF51" s="14">
        <v>0</v>
      </c>
      <c r="AG51" s="14">
        <v>0</v>
      </c>
      <c r="AH51" s="14">
        <v>0</v>
      </c>
      <c r="AI51" s="14">
        <v>0</v>
      </c>
      <c r="AJ51" s="14">
        <v>0</v>
      </c>
      <c r="AK51" s="14">
        <v>0</v>
      </c>
      <c r="AL51" s="14">
        <v>0</v>
      </c>
      <c r="AM51" s="14">
        <v>0</v>
      </c>
      <c r="AN51" s="14">
        <v>0</v>
      </c>
      <c r="AO51" s="23">
        <v>0</v>
      </c>
      <c r="AQ51" s="33"/>
    </row>
    <row r="52" spans="1:43" s="10" customFormat="1" x14ac:dyDescent="0.3">
      <c r="A52" s="3">
        <f t="shared" si="12"/>
        <v>2041</v>
      </c>
      <c r="B52" s="14">
        <v>0</v>
      </c>
      <c r="C52" s="14">
        <v>0</v>
      </c>
      <c r="D52" s="14">
        <v>0</v>
      </c>
      <c r="E52" s="14">
        <v>0</v>
      </c>
      <c r="F52" s="14">
        <v>0</v>
      </c>
      <c r="G52" s="14">
        <v>0</v>
      </c>
      <c r="H52" s="14">
        <v>0</v>
      </c>
      <c r="I52" s="14">
        <v>0</v>
      </c>
      <c r="J52" s="14">
        <v>0</v>
      </c>
      <c r="K52" s="14">
        <v>0</v>
      </c>
      <c r="L52" s="14">
        <v>0</v>
      </c>
      <c r="M52" s="14">
        <v>0</v>
      </c>
      <c r="N52" s="14">
        <v>0</v>
      </c>
      <c r="O52" s="14">
        <v>0</v>
      </c>
      <c r="P52" s="14">
        <v>0</v>
      </c>
      <c r="Q52" s="14">
        <v>0</v>
      </c>
      <c r="R52" s="14">
        <v>0</v>
      </c>
      <c r="S52" s="14">
        <v>0</v>
      </c>
      <c r="T52" s="14">
        <v>0</v>
      </c>
      <c r="U52" s="14">
        <v>0</v>
      </c>
      <c r="V52" s="14">
        <v>0</v>
      </c>
      <c r="W52" s="14">
        <v>0</v>
      </c>
      <c r="X52" s="14">
        <v>0</v>
      </c>
      <c r="Y52" s="14">
        <v>0</v>
      </c>
      <c r="Z52" s="14">
        <v>0</v>
      </c>
      <c r="AA52" s="14">
        <v>0</v>
      </c>
      <c r="AB52" s="14">
        <v>0</v>
      </c>
      <c r="AC52" s="14">
        <v>0</v>
      </c>
      <c r="AD52" s="14">
        <v>0</v>
      </c>
      <c r="AE52" s="14">
        <v>0</v>
      </c>
      <c r="AF52" s="14">
        <v>0</v>
      </c>
      <c r="AG52" s="14">
        <v>0</v>
      </c>
      <c r="AH52" s="14">
        <v>0</v>
      </c>
      <c r="AI52" s="14">
        <v>0</v>
      </c>
      <c r="AJ52" s="14">
        <v>0</v>
      </c>
      <c r="AK52" s="14">
        <v>0</v>
      </c>
      <c r="AL52" s="14">
        <v>0</v>
      </c>
      <c r="AM52" s="14">
        <v>0</v>
      </c>
      <c r="AN52" s="14">
        <v>0</v>
      </c>
      <c r="AO52" s="23">
        <v>0</v>
      </c>
      <c r="AQ52" s="33"/>
    </row>
    <row r="53" spans="1:43" s="10" customFormat="1" x14ac:dyDescent="0.3">
      <c r="A53" s="3">
        <f t="shared" si="12"/>
        <v>2042</v>
      </c>
      <c r="B53" s="14">
        <v>0</v>
      </c>
      <c r="C53" s="14">
        <v>0</v>
      </c>
      <c r="D53" s="14">
        <v>0</v>
      </c>
      <c r="E53" s="14">
        <v>0</v>
      </c>
      <c r="F53" s="14">
        <v>0</v>
      </c>
      <c r="G53" s="14">
        <v>0</v>
      </c>
      <c r="H53" s="14">
        <v>0</v>
      </c>
      <c r="I53" s="14">
        <v>0</v>
      </c>
      <c r="J53" s="14">
        <v>0</v>
      </c>
      <c r="K53" s="14">
        <v>0</v>
      </c>
      <c r="L53" s="14">
        <v>0</v>
      </c>
      <c r="M53" s="14">
        <v>0</v>
      </c>
      <c r="N53" s="14">
        <v>0</v>
      </c>
      <c r="O53" s="14">
        <v>0</v>
      </c>
      <c r="P53" s="14">
        <v>0</v>
      </c>
      <c r="Q53" s="14">
        <v>0</v>
      </c>
      <c r="R53" s="14">
        <v>0</v>
      </c>
      <c r="S53" s="14">
        <v>0</v>
      </c>
      <c r="T53" s="14">
        <v>0</v>
      </c>
      <c r="U53" s="14">
        <v>0</v>
      </c>
      <c r="V53" s="14">
        <v>0</v>
      </c>
      <c r="W53" s="14">
        <v>0</v>
      </c>
      <c r="X53" s="14">
        <v>0</v>
      </c>
      <c r="Y53" s="14">
        <v>0</v>
      </c>
      <c r="Z53" s="14">
        <v>0</v>
      </c>
      <c r="AA53" s="14">
        <v>0</v>
      </c>
      <c r="AB53" s="14">
        <v>0</v>
      </c>
      <c r="AC53" s="14">
        <v>0</v>
      </c>
      <c r="AD53" s="14">
        <v>0</v>
      </c>
      <c r="AE53" s="14">
        <v>0</v>
      </c>
      <c r="AF53" s="14">
        <v>0</v>
      </c>
      <c r="AG53" s="14">
        <v>0</v>
      </c>
      <c r="AH53" s="14">
        <v>0</v>
      </c>
      <c r="AI53" s="14">
        <v>0</v>
      </c>
      <c r="AJ53" s="14">
        <v>0</v>
      </c>
      <c r="AK53" s="14">
        <v>0</v>
      </c>
      <c r="AL53" s="14">
        <v>0</v>
      </c>
      <c r="AM53" s="14">
        <v>0</v>
      </c>
      <c r="AN53" s="14">
        <v>0</v>
      </c>
      <c r="AO53" s="14">
        <v>0</v>
      </c>
      <c r="AQ53" s="33"/>
    </row>
    <row r="54" spans="1:43" s="10" customFormat="1" x14ac:dyDescent="0.3">
      <c r="A54" s="3">
        <v>2043</v>
      </c>
      <c r="B54" s="14">
        <v>0</v>
      </c>
      <c r="C54" s="14">
        <v>0</v>
      </c>
      <c r="D54" s="14">
        <v>0</v>
      </c>
      <c r="E54" s="14">
        <v>0</v>
      </c>
      <c r="F54" s="14">
        <v>0</v>
      </c>
      <c r="G54" s="14">
        <v>0</v>
      </c>
      <c r="H54" s="14">
        <v>0</v>
      </c>
      <c r="I54" s="14">
        <v>0</v>
      </c>
      <c r="J54" s="14">
        <v>0</v>
      </c>
      <c r="K54" s="14">
        <v>0</v>
      </c>
      <c r="L54" s="14">
        <v>0</v>
      </c>
      <c r="M54" s="14">
        <v>0</v>
      </c>
      <c r="N54" s="14">
        <v>0</v>
      </c>
      <c r="O54" s="14">
        <v>0</v>
      </c>
      <c r="P54" s="14">
        <v>0</v>
      </c>
      <c r="Q54" s="14">
        <v>0</v>
      </c>
      <c r="R54" s="14">
        <v>0</v>
      </c>
      <c r="S54" s="14">
        <v>0</v>
      </c>
      <c r="T54" s="14">
        <v>0</v>
      </c>
      <c r="U54" s="14">
        <v>0</v>
      </c>
      <c r="V54" s="14">
        <v>0</v>
      </c>
      <c r="W54" s="14">
        <v>0</v>
      </c>
      <c r="X54" s="14">
        <v>0</v>
      </c>
      <c r="Y54" s="14">
        <v>0</v>
      </c>
      <c r="Z54" s="14">
        <v>0</v>
      </c>
      <c r="AA54" s="14">
        <v>0</v>
      </c>
      <c r="AB54" s="14">
        <v>0</v>
      </c>
      <c r="AC54" s="14">
        <v>0</v>
      </c>
      <c r="AD54" s="14">
        <v>0</v>
      </c>
      <c r="AE54" s="14">
        <v>0</v>
      </c>
      <c r="AF54" s="14">
        <v>0</v>
      </c>
      <c r="AG54" s="14">
        <v>0</v>
      </c>
      <c r="AH54" s="14">
        <v>0</v>
      </c>
      <c r="AI54" s="14">
        <v>0</v>
      </c>
      <c r="AJ54" s="14">
        <v>0</v>
      </c>
      <c r="AK54" s="14">
        <v>0</v>
      </c>
      <c r="AL54" s="14">
        <v>0</v>
      </c>
      <c r="AM54" s="14">
        <v>0</v>
      </c>
      <c r="AN54" s="14">
        <v>0</v>
      </c>
      <c r="AO54" s="14">
        <v>0</v>
      </c>
      <c r="AQ54" s="33"/>
    </row>
    <row r="55" spans="1:43" ht="144" x14ac:dyDescent="0.3">
      <c r="A55" s="19" t="s">
        <v>166</v>
      </c>
      <c r="AO55" s="24" t="s">
        <v>311</v>
      </c>
    </row>
  </sheetData>
  <phoneticPr fontId="2" type="noConversion"/>
  <pageMargins left="0.25" right="0.25" top="0.47099999999999997" bottom="0.75" header="0.3" footer="0.3"/>
  <pageSetup paperSize="3" scale="37" orientation="landscape" r:id="rId1"/>
  <headerFooter>
    <oddHeader>&amp;L&amp;"-,Bold Italic"&amp;12PGE Clean Energy Plan and Integrated Resource Plan 2023                                                                                   GHG emissions&amp;C&amp;"-,Bold Italic"&amp;12CEP Data Template</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154F284F461D84FB42222E8B2C87D01" ma:contentTypeVersion="11" ma:contentTypeDescription="Create a new document." ma:contentTypeScope="" ma:versionID="2a207b799f15746de129c1e571bbcb58">
  <xsd:schema xmlns:xsd="http://www.w3.org/2001/XMLSchema" xmlns:xs="http://www.w3.org/2001/XMLSchema" xmlns:p="http://schemas.microsoft.com/office/2006/metadata/properties" xmlns:ns2="3391b8a5-7d72-4a7a-a679-948d307ab352" xmlns:ns3="79195e77-9edd-449d-a24b-816a150dfa95" xmlns:ns4="a776e906-08b3-4826-b95f-6aa4d4d0b9ef" targetNamespace="http://schemas.microsoft.com/office/2006/metadata/properties" ma:root="true" ma:fieldsID="0c0742b4346217e3ccab0b59fc477d6e" ns2:_="" ns3:_="" ns4:_="">
    <xsd:import namespace="3391b8a5-7d72-4a7a-a679-948d307ab352"/>
    <xsd:import namespace="79195e77-9edd-449d-a24b-816a150dfa95"/>
    <xsd:import namespace="a776e906-08b3-4826-b95f-6aa4d4d0b9e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4:TaxCatchAll"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91b8a5-7d72-4a7a-a679-948d307ab3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9eb3f2a-80f5-42ea-84c3-437bd8a86f36"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9195e77-9edd-449d-a24b-816a150dfa9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776e906-08b3-4826-b95f-6aa4d4d0b9e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4eb712c0-1f7f-429c-b953-fe7713d1c6fe}" ma:internalName="TaxCatchAll" ma:showField="CatchAllData" ma:web="79195e77-9edd-449d-a24b-816a150dfa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79195e77-9edd-449d-a24b-816a150dfa95">
      <UserInfo>
        <DisplayName>Seth Wiggins</DisplayName>
        <AccountId>21</AccountId>
        <AccountType/>
      </UserInfo>
      <UserInfo>
        <DisplayName>Kristi Turner</DisplayName>
        <AccountId>223</AccountId>
        <AccountType/>
      </UserInfo>
      <UserInfo>
        <DisplayName>Stefan Brown</DisplayName>
        <AccountId>73</AccountId>
        <AccountType/>
      </UserInfo>
      <UserInfo>
        <DisplayName>Erin Apperson</DisplayName>
        <AccountId>18</AccountId>
        <AccountType/>
      </UserInfo>
      <UserInfo>
        <DisplayName>Allegra Hodges</DisplayName>
        <AccountId>224</AccountId>
        <AccountType/>
      </UserInfo>
      <UserInfo>
        <DisplayName>Tomas Morrissey</DisplayName>
        <AccountId>39</AccountId>
        <AccountType/>
      </UserInfo>
      <UserInfo>
        <DisplayName>Amber Riter</DisplayName>
        <AccountId>114</AccountId>
        <AccountType/>
      </UserInfo>
      <UserInfo>
        <DisplayName>Nihit Shah</DisplayName>
        <AccountId>38</AccountId>
        <AccountType/>
      </UserInfo>
      <UserInfo>
        <DisplayName>Shannon Greene</DisplayName>
        <AccountId>113</AccountId>
        <AccountType/>
      </UserInfo>
      <UserInfo>
        <DisplayName>Rob Campbell</DisplayName>
        <AccountId>34</AccountId>
        <AccountType/>
      </UserInfo>
      <UserInfo>
        <DisplayName>Sam Newman</DisplayName>
        <AccountId>22</AccountId>
        <AccountType/>
      </UserInfo>
      <UserInfo>
        <DisplayName>Lauren Kerr</DisplayName>
        <AccountId>225</AccountId>
        <AccountType/>
      </UserInfo>
      <UserInfo>
        <DisplayName>Joe Boyles</DisplayName>
        <AccountId>15</AccountId>
        <AccountType/>
      </UserInfo>
      <UserInfo>
        <DisplayName>Rob Macfarlane</DisplayName>
        <AccountId>226</AccountId>
        <AccountType/>
      </UserInfo>
      <UserInfo>
        <DisplayName>Christopher Pleasant</DisplayName>
        <AccountId>187</AccountId>
        <AccountType/>
      </UserInfo>
    </SharedWithUsers>
    <lcf76f155ced4ddcb4097134ff3c332f xmlns="3391b8a5-7d72-4a7a-a679-948d307ab352">
      <Terms xmlns="http://schemas.microsoft.com/office/infopath/2007/PartnerControls"/>
    </lcf76f155ced4ddcb4097134ff3c332f>
    <TaxCatchAll xmlns="a776e906-08b3-4826-b95f-6aa4d4d0b9ef" xsi:nil="true"/>
  </documentManagement>
</p:properties>
</file>

<file path=customXml/itemProps1.xml><?xml version="1.0" encoding="utf-8"?>
<ds:datastoreItem xmlns:ds="http://schemas.openxmlformats.org/officeDocument/2006/customXml" ds:itemID="{DC2071D2-936D-47E0-AA2C-FF396C505766}">
  <ds:schemaRefs>
    <ds:schemaRef ds:uri="http://schemas.microsoft.com/sharepoint/v3/contenttype/forms"/>
  </ds:schemaRefs>
</ds:datastoreItem>
</file>

<file path=customXml/itemProps2.xml><?xml version="1.0" encoding="utf-8"?>
<ds:datastoreItem xmlns:ds="http://schemas.openxmlformats.org/officeDocument/2006/customXml" ds:itemID="{EF76F3A4-A934-4F20-B1A3-BFFE35EAE77A}"/>
</file>

<file path=customXml/itemProps3.xml><?xml version="1.0" encoding="utf-8"?>
<ds:datastoreItem xmlns:ds="http://schemas.openxmlformats.org/officeDocument/2006/customXml" ds:itemID="{3F5A5224-ADAB-4BEB-9497-97BDE4B1B240}">
  <ds:schemaRefs>
    <ds:schemaRef ds:uri="http://schemas.microsoft.com/office/infopath/2007/PartnerControls"/>
    <ds:schemaRef ds:uri="http://purl.org/dc/elements/1.1/"/>
    <ds:schemaRef ds:uri="http://schemas.microsoft.com/office/2006/metadata/properties"/>
    <ds:schemaRef ds:uri="797897ee-4c3f-43d4-be54-79c52ed97760"/>
    <ds:schemaRef ds:uri="http://purl.org/dc/terms/"/>
    <ds:schemaRef ds:uri="80bbc8c7-d657-4e04-a3bd-c94d17532d74"/>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15</vt:i4>
      </vt:variant>
    </vt:vector>
  </HeadingPairs>
  <TitlesOfParts>
    <vt:vector size="27" baseType="lpstr">
      <vt:lpstr>Intro</vt:lpstr>
      <vt:lpstr>Description</vt:lpstr>
      <vt:lpstr>Portfolios</vt:lpstr>
      <vt:lpstr>Annual Goals for Actions</vt:lpstr>
      <vt:lpstr>Annual GHG Impacts of Actions</vt:lpstr>
      <vt:lpstr>Annual CBI Impacts of Actions</vt:lpstr>
      <vt:lpstr>Portfolio Scoring</vt:lpstr>
      <vt:lpstr>Additional Transparency Items</vt:lpstr>
      <vt:lpstr>GHG Emissions</vt:lpstr>
      <vt:lpstr>Fossil fuel operations</vt:lpstr>
      <vt:lpstr>Annual costs</vt:lpstr>
      <vt:lpstr>RECs</vt:lpstr>
      <vt:lpstr>'Annual CBI Impacts of Actions'!Print_Area</vt:lpstr>
      <vt:lpstr>'Annual costs'!Print_Area</vt:lpstr>
      <vt:lpstr>'Annual GHG Impacts of Actions'!Print_Area</vt:lpstr>
      <vt:lpstr>'Annual Goals for Actions'!Print_Area</vt:lpstr>
      <vt:lpstr>Description!Print_Area</vt:lpstr>
      <vt:lpstr>'Fossil fuel operations'!Print_Area</vt:lpstr>
      <vt:lpstr>'GHG Emissions'!Print_Area</vt:lpstr>
      <vt:lpstr>Intro!Print_Area</vt:lpstr>
      <vt:lpstr>'Portfolio Scoring'!Print_Area</vt:lpstr>
      <vt:lpstr>Portfolios!Print_Area</vt:lpstr>
      <vt:lpstr>RECs!Print_Area</vt:lpstr>
      <vt:lpstr>'Annual CBI Impacts of Actions'!Print_Titles</vt:lpstr>
      <vt:lpstr>'Annual GHG Impacts of Actions'!Print_Titles</vt:lpstr>
      <vt:lpstr>'Annual Goals for Actions'!Print_Titles</vt:lpstr>
      <vt:lpstr>RevDate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elaine</dc:creator>
  <cp:keywords/>
  <dc:description/>
  <cp:lastModifiedBy>Shadia Duery</cp:lastModifiedBy>
  <cp:revision/>
  <cp:lastPrinted>2023-06-30T00:48:24Z</cp:lastPrinted>
  <dcterms:created xsi:type="dcterms:W3CDTF">2023-02-14T21:14:30Z</dcterms:created>
  <dcterms:modified xsi:type="dcterms:W3CDTF">2023-06-30T14:55:31Z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0x0101002154F284F461D84FB42222E8B2C87D01</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