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6275" windowHeight="7230" activeTab="2"/>
  </bookViews>
  <sheets>
    <sheet name="PGE Option Parameters (2017)" sheetId="1" r:id="rId1"/>
    <sheet name="AppC - Forecast Factors (2017) " sheetId="2" r:id="rId2"/>
    <sheet name="TMO - Forecast (NEMS factors)" sheetId="3" r:id="rId3"/>
  </sheets>
  <definedNames>
    <definedName name="_xlnm.Print_Area" localSheetId="0">'PGE Option Parameters (2017)'!$A$2:$AM$33</definedName>
  </definedNames>
  <calcPr calcId="145621"/>
</workbook>
</file>

<file path=xl/calcChain.xml><?xml version="1.0" encoding="utf-8"?>
<calcChain xmlns="http://schemas.openxmlformats.org/spreadsheetml/2006/main">
  <c r="L5" i="3" l="1"/>
  <c r="M5" i="3"/>
  <c r="N5" i="3"/>
  <c r="P5" i="3"/>
  <c r="Q5" i="3"/>
  <c r="R5" i="3"/>
  <c r="T5" i="3"/>
  <c r="U5" i="3"/>
  <c r="V5" i="3"/>
  <c r="X5" i="3"/>
  <c r="Y5" i="3"/>
  <c r="Z5" i="3"/>
  <c r="AB5" i="3"/>
  <c r="AC5" i="3"/>
  <c r="O6" i="3"/>
  <c r="S6" i="3"/>
  <c r="W6" i="3"/>
  <c r="AA6" i="3"/>
  <c r="O8" i="3"/>
  <c r="S8" i="3"/>
  <c r="W8" i="3"/>
  <c r="AA8" i="3"/>
  <c r="L9" i="3"/>
  <c r="M9" i="3"/>
  <c r="N9" i="3"/>
  <c r="P9" i="3"/>
  <c r="Q9" i="3"/>
  <c r="R9" i="3"/>
  <c r="T9" i="3"/>
  <c r="U9" i="3"/>
  <c r="V9" i="3"/>
  <c r="X9" i="3"/>
  <c r="Y9" i="3"/>
  <c r="Z9" i="3"/>
  <c r="AB9" i="3"/>
  <c r="AC9" i="3"/>
  <c r="O10" i="3"/>
  <c r="S10" i="3"/>
  <c r="W10" i="3"/>
  <c r="AA10" i="3"/>
  <c r="K9" i="3"/>
  <c r="K8" i="3"/>
  <c r="K5" i="3"/>
  <c r="J11" i="3"/>
  <c r="N11" i="3" s="1"/>
  <c r="J10" i="3"/>
  <c r="AD10" i="3" s="1"/>
  <c r="J9" i="3"/>
  <c r="AD9" i="3" s="1"/>
  <c r="J8" i="3"/>
  <c r="L8" i="3" s="1"/>
  <c r="J7" i="3"/>
  <c r="N7" i="3" s="1"/>
  <c r="J6" i="3"/>
  <c r="AD6" i="3" s="1"/>
  <c r="J5" i="3"/>
  <c r="AD5" i="3" s="1"/>
  <c r="Y11" i="3" l="1"/>
  <c r="Q11" i="3"/>
  <c r="M11" i="3"/>
  <c r="AC7" i="3"/>
  <c r="Y7" i="3"/>
  <c r="Q7" i="3"/>
  <c r="M7" i="3"/>
  <c r="AD11" i="3"/>
  <c r="AB11" i="3"/>
  <c r="X11" i="3"/>
  <c r="T11" i="3"/>
  <c r="P11" i="3"/>
  <c r="L11" i="3"/>
  <c r="Z10" i="3"/>
  <c r="V10" i="3"/>
  <c r="R10" i="3"/>
  <c r="N10" i="3"/>
  <c r="Z8" i="3"/>
  <c r="V8" i="3"/>
  <c r="R8" i="3"/>
  <c r="N8" i="3"/>
  <c r="AB7" i="3"/>
  <c r="X7" i="3"/>
  <c r="T7" i="3"/>
  <c r="P7" i="3"/>
  <c r="L7" i="3"/>
  <c r="Z6" i="3"/>
  <c r="V6" i="3"/>
  <c r="R6" i="3"/>
  <c r="N6" i="3"/>
  <c r="AD8" i="3"/>
  <c r="K6" i="3"/>
  <c r="K10" i="3"/>
  <c r="AA11" i="3"/>
  <c r="W11" i="3"/>
  <c r="S11" i="3"/>
  <c r="O11" i="3"/>
  <c r="AC10" i="3"/>
  <c r="Y10" i="3"/>
  <c r="U10" i="3"/>
  <c r="Q10" i="3"/>
  <c r="M10" i="3"/>
  <c r="AA9" i="3"/>
  <c r="W9" i="3"/>
  <c r="S9" i="3"/>
  <c r="O9" i="3"/>
  <c r="AC8" i="3"/>
  <c r="Y8" i="3"/>
  <c r="U8" i="3"/>
  <c r="Q8" i="3"/>
  <c r="M8" i="3"/>
  <c r="AA7" i="3"/>
  <c r="W7" i="3"/>
  <c r="S7" i="3"/>
  <c r="O7" i="3"/>
  <c r="AC6" i="3"/>
  <c r="Y6" i="3"/>
  <c r="U6" i="3"/>
  <c r="Q6" i="3"/>
  <c r="M6" i="3"/>
  <c r="AA5" i="3"/>
  <c r="W5" i="3"/>
  <c r="S5" i="3"/>
  <c r="O5" i="3"/>
  <c r="AC11" i="3"/>
  <c r="U11" i="3"/>
  <c r="U7" i="3"/>
  <c r="AD7" i="3"/>
  <c r="K7" i="3"/>
  <c r="K11" i="3"/>
  <c r="Z11" i="3"/>
  <c r="V11" i="3"/>
  <c r="R11" i="3"/>
  <c r="AB10" i="3"/>
  <c r="X10" i="3"/>
  <c r="T10" i="3"/>
  <c r="P10" i="3"/>
  <c r="L10" i="3"/>
  <c r="AB8" i="3"/>
  <c r="X8" i="3"/>
  <c r="T8" i="3"/>
  <c r="P8" i="3"/>
  <c r="Z7" i="3"/>
  <c r="V7" i="3"/>
  <c r="R7" i="3"/>
  <c r="AB6" i="3"/>
  <c r="X6" i="3"/>
  <c r="T6" i="3"/>
  <c r="P6" i="3"/>
  <c r="L6" i="3"/>
  <c r="X3" i="1" l="1"/>
  <c r="W3" i="1"/>
</calcChain>
</file>

<file path=xl/sharedStrings.xml><?xml version="1.0" encoding="utf-8"?>
<sst xmlns="http://schemas.openxmlformats.org/spreadsheetml/2006/main" count="278" uniqueCount="151">
  <si>
    <t>Design Basis Parameters</t>
  </si>
  <si>
    <t>Technical/Performance Parameters</t>
  </si>
  <si>
    <t>Financial Parameters</t>
  </si>
  <si>
    <t>Energy Storage Parameters</t>
  </si>
  <si>
    <t>No.</t>
  </si>
  <si>
    <t>Supply-Side Option</t>
  </si>
  <si>
    <t>Option Design Basis</t>
  </si>
  <si>
    <t>Duty</t>
  </si>
  <si>
    <r>
      <t>Net Capacity (MW)</t>
    </r>
    <r>
      <rPr>
        <vertAlign val="superscript"/>
        <sz val="12"/>
        <color theme="1"/>
        <rFont val="Calibri"/>
        <family val="2"/>
        <scheme val="minor"/>
      </rPr>
      <t>(1)</t>
    </r>
  </si>
  <si>
    <t>Average Design Life Net Capacity, Including Degradation (MW)</t>
  </si>
  <si>
    <t>Capacity Factor 
(%)</t>
  </si>
  <si>
    <t>Primary Fuel</t>
  </si>
  <si>
    <r>
      <t>Land Required (acres/MW)</t>
    </r>
    <r>
      <rPr>
        <vertAlign val="superscript"/>
        <sz val="12"/>
        <color theme="1"/>
        <rFont val="Calibri"/>
        <family val="2"/>
        <scheme val="minor"/>
      </rPr>
      <t>(2)</t>
    </r>
  </si>
  <si>
    <t>Net Plant Heat Rate (Btu/kWh-HHV)</t>
  </si>
  <si>
    <t>Average Design Life Net Plant Heat Rate, Including Degradation (Btu/kWh-HHV)</t>
  </si>
  <si>
    <t>Heat Rate vs Output (Btu/kWh versus kW-net, New and Clean)</t>
  </si>
  <si>
    <r>
      <t>Fuel Consumption versus Output (MMBtu/hr-HHV versus kW-net, New and Clean)</t>
    </r>
    <r>
      <rPr>
        <vertAlign val="superscript"/>
        <sz val="12"/>
        <color theme="1"/>
        <rFont val="Calibri"/>
        <family val="2"/>
        <scheme val="minor"/>
      </rPr>
      <t>(3)</t>
    </r>
  </si>
  <si>
    <r>
      <t>Minimum Turndown Capacity (%)</t>
    </r>
    <r>
      <rPr>
        <vertAlign val="superscript"/>
        <sz val="12"/>
        <color theme="1"/>
        <rFont val="Calibri"/>
        <family val="2"/>
        <scheme val="minor"/>
      </rPr>
      <t>(4)</t>
    </r>
  </si>
  <si>
    <t>Ramp Rate (MW/min)</t>
  </si>
  <si>
    <t>Minimum Run/Down Times (hours)</t>
  </si>
  <si>
    <r>
      <t>Start Time to Full Load (mins)</t>
    </r>
    <r>
      <rPr>
        <vertAlign val="superscript"/>
        <sz val="12"/>
        <color theme="1"/>
        <rFont val="Calibri"/>
        <family val="2"/>
        <scheme val="minor"/>
      </rPr>
      <t xml:space="preserve"> (5)</t>
    </r>
  </si>
  <si>
    <t>Water Consumption (MGD)</t>
  </si>
  <si>
    <r>
      <t>Scheduled Maintenance (weeks/yr)</t>
    </r>
    <r>
      <rPr>
        <vertAlign val="superscript"/>
        <sz val="12"/>
        <color theme="1"/>
        <rFont val="Calibri"/>
        <family val="2"/>
        <scheme val="minor"/>
      </rPr>
      <t xml:space="preserve"> (6)</t>
    </r>
  </si>
  <si>
    <t>Equivalent Forced Outage Rate (%)</t>
  </si>
  <si>
    <r>
      <t>EPC Period</t>
    </r>
    <r>
      <rPr>
        <vertAlign val="superscript"/>
        <sz val="12"/>
        <color theme="1"/>
        <rFont val="Calibri"/>
        <family val="2"/>
        <scheme val="minor"/>
      </rPr>
      <t>(7)</t>
    </r>
    <r>
      <rPr>
        <sz val="12"/>
        <color theme="1"/>
        <rFont val="Calibri"/>
        <family val="2"/>
        <scheme val="minor"/>
      </rPr>
      <t xml:space="preserve"> (months)</t>
    </r>
  </si>
  <si>
    <t>Design Life (years)</t>
  </si>
  <si>
    <t>Expenditure Pattern 
(by month/qtr)</t>
  </si>
  <si>
    <t>Overnight EPC Capital Cost 
($000, 2017$)</t>
  </si>
  <si>
    <r>
      <t>Owner's Cost Allowance</t>
    </r>
    <r>
      <rPr>
        <vertAlign val="superscript"/>
        <sz val="12"/>
        <color theme="1"/>
        <rFont val="Calibri"/>
        <family val="2"/>
        <scheme val="minor"/>
      </rPr>
      <t xml:space="preserve"> (8)</t>
    </r>
    <r>
      <rPr>
        <sz val="12"/>
        <color theme="1"/>
        <rFont val="Calibri"/>
        <family val="2"/>
        <scheme val="minor"/>
      </rPr>
      <t xml:space="preserve">
(%)</t>
    </r>
  </si>
  <si>
    <t>Overnight Total Capital Cost 
($000, 2017$)</t>
  </si>
  <si>
    <t>Overnight Total Capital Cost Standard Deviation, 1σ ($,000, 2017$)</t>
  </si>
  <si>
    <r>
      <t>Fixed O&amp;M Cost 
(2017$/kW-year)</t>
    </r>
    <r>
      <rPr>
        <vertAlign val="superscript"/>
        <sz val="12"/>
        <color theme="1"/>
        <rFont val="Calibri"/>
        <family val="2"/>
        <scheme val="minor"/>
      </rPr>
      <t>(9)</t>
    </r>
    <r>
      <rPr>
        <sz val="12"/>
        <color theme="1"/>
        <rFont val="Calibri"/>
        <family val="2"/>
        <scheme val="minor"/>
      </rPr>
      <t xml:space="preserve"> </t>
    </r>
  </si>
  <si>
    <r>
      <t xml:space="preserve">Nonfuel Variable O&amp;M Cost (2017$/MWh) </t>
    </r>
    <r>
      <rPr>
        <vertAlign val="superscript"/>
        <sz val="12"/>
        <color theme="1"/>
        <rFont val="Calibri"/>
        <family val="2"/>
        <scheme val="minor"/>
      </rPr>
      <t>(9)</t>
    </r>
  </si>
  <si>
    <r>
      <t>Nonfuel Variable Wear and Tear Costs (2017$/MWh)</t>
    </r>
    <r>
      <rPr>
        <vertAlign val="superscript"/>
        <sz val="12"/>
        <color theme="1"/>
        <rFont val="Calibri"/>
        <family val="2"/>
        <scheme val="minor"/>
      </rPr>
      <t>(10)</t>
    </r>
  </si>
  <si>
    <t>Capital Additions/ Maintenance Accrual (2017$/yr)</t>
  </si>
  <si>
    <r>
      <t>Nonfuel Startup Variable O&amp;M Costs (2017$/start)</t>
    </r>
    <r>
      <rPr>
        <vertAlign val="superscript"/>
        <sz val="12"/>
        <color theme="1"/>
        <rFont val="Calibri"/>
        <family val="2"/>
        <scheme val="minor"/>
      </rPr>
      <t>(11)</t>
    </r>
  </si>
  <si>
    <r>
      <t>Fuel Startup Variable O&amp;M Usage (MMBtu-HHV/start)</t>
    </r>
    <r>
      <rPr>
        <vertAlign val="superscript"/>
        <sz val="12"/>
        <color theme="1"/>
        <rFont val="Calibri"/>
        <family val="2"/>
        <scheme val="minor"/>
      </rPr>
      <t>(12)</t>
    </r>
  </si>
  <si>
    <r>
      <t>Decommissioning Cost 
($000, 2017$)</t>
    </r>
    <r>
      <rPr>
        <vertAlign val="superscript"/>
        <sz val="12"/>
        <color theme="1"/>
        <rFont val="Calibri"/>
        <family val="2"/>
        <scheme val="minor"/>
      </rPr>
      <t>(13)</t>
    </r>
  </si>
  <si>
    <t>Energy Capacity (MWh)</t>
  </si>
  <si>
    <t>Round Trip Efficiency (%)</t>
  </si>
  <si>
    <t>1x0 GE 7F.05</t>
  </si>
  <si>
    <t>Combustion Turbine:  GE 7F.05
Emissions Control:  SCR, CO catalyst</t>
  </si>
  <si>
    <t>Peaking</t>
  </si>
  <si>
    <t>Natural Gas</t>
  </si>
  <si>
    <t>See Next Column</t>
  </si>
  <si>
    <r>
      <t>y = 1.657E-08x</t>
    </r>
    <r>
      <rPr>
        <vertAlign val="superscript"/>
        <sz val="12"/>
        <color theme="1"/>
        <rFont val="Calibri"/>
        <family val="2"/>
        <scheme val="minor"/>
      </rPr>
      <t>2</t>
    </r>
    <r>
      <rPr>
        <sz val="12"/>
        <color theme="1"/>
        <rFont val="Calibri"/>
        <family val="2"/>
        <scheme val="minor"/>
      </rPr>
      <t xml:space="preserve"> + 1.883E-03x + 9.521E+02</t>
    </r>
  </si>
  <si>
    <t>0.5 / 0.5</t>
  </si>
  <si>
    <t>Refer to Appendix B</t>
  </si>
  <si>
    <t>Refer to Note 18</t>
  </si>
  <si>
    <t>n/a</t>
  </si>
  <si>
    <t>6x0 Wartsila 18V50SG</t>
  </si>
  <si>
    <t>Recip. Engine:  Wartsila 18V50SG
Heat Rejection:  Wet Cooling Tower
Emissions Control:  SCR, CO catalyst</t>
  </si>
  <si>
    <r>
      <t>y = -3.336E-09x</t>
    </r>
    <r>
      <rPr>
        <vertAlign val="superscript"/>
        <sz val="12"/>
        <color theme="1"/>
        <rFont val="Calibri"/>
        <family val="2"/>
        <scheme val="minor"/>
      </rPr>
      <t>2</t>
    </r>
    <r>
      <rPr>
        <sz val="12"/>
        <color theme="1"/>
        <rFont val="Calibri"/>
        <family val="2"/>
        <scheme val="minor"/>
      </rPr>
      <t xml:space="preserve"> + 7.875E-03x + 8.800E+01</t>
    </r>
  </si>
  <si>
    <t>1x1 GE 7HA.01</t>
  </si>
  <si>
    <t>Combustion Turbine:  GE 7HA.01
Duct Firing: None
Emissions Control:  SCR, CO catalyst
Heat Rejection:  Wet Cooling Tower</t>
  </si>
  <si>
    <t>Intermediate</t>
  </si>
  <si>
    <r>
      <t>y = 1.638E-09x</t>
    </r>
    <r>
      <rPr>
        <vertAlign val="superscript"/>
        <sz val="12"/>
        <color theme="1"/>
        <rFont val="Calibri"/>
        <family val="2"/>
        <scheme val="minor"/>
      </rPr>
      <t>2</t>
    </r>
    <r>
      <rPr>
        <sz val="12"/>
        <color theme="1"/>
        <rFont val="Calibri"/>
        <family val="2"/>
        <scheme val="minor"/>
      </rPr>
      <t xml:space="preserve"> + 4.583E-03x + 4.283E+02</t>
    </r>
  </si>
  <si>
    <t>1.5 / 1.5</t>
  </si>
  <si>
    <t>Hot: 60
Warm: 100
Cold: 210</t>
  </si>
  <si>
    <t>Biomass Combustion</t>
  </si>
  <si>
    <t>Boiler:  Bubbling Fluidized Bed
Emissions Control:  SNCR, Fabric Filter
Heat Rejection:  Wet Cooling Tower</t>
  </si>
  <si>
    <t>Baseload</t>
  </si>
  <si>
    <t>Wood</t>
  </si>
  <si>
    <r>
      <t>y = 3.918E-06x</t>
    </r>
    <r>
      <rPr>
        <vertAlign val="superscript"/>
        <sz val="12"/>
        <color theme="1"/>
        <rFont val="Calibri"/>
        <family val="2"/>
        <scheme val="minor"/>
      </rPr>
      <t>2</t>
    </r>
    <r>
      <rPr>
        <sz val="12"/>
        <color theme="1"/>
        <rFont val="Calibri"/>
        <family val="2"/>
        <scheme val="minor"/>
      </rPr>
      <t xml:space="preserve"> - 0.3086x + 19,000</t>
    </r>
  </si>
  <si>
    <t>8.0 / 8.0</t>
  </si>
  <si>
    <t>Geothermal -- Binary</t>
  </si>
  <si>
    <t>System:  Binary Geothermal System
Heat Rejection:  Air-Cooled Condenser</t>
  </si>
  <si>
    <t>Refer to Note 21</t>
  </si>
  <si>
    <r>
      <t>24</t>
    </r>
    <r>
      <rPr>
        <vertAlign val="superscript"/>
        <sz val="12"/>
        <color theme="1"/>
        <rFont val="Calibri"/>
        <family val="2"/>
        <scheme val="minor"/>
      </rPr>
      <t>(16)</t>
    </r>
  </si>
  <si>
    <t>Battery Storage -- Lithium Ion</t>
  </si>
  <si>
    <t>Battery:  Lithium Ion
Discharge Duration:  2 hrs</t>
  </si>
  <si>
    <t>Storage</t>
  </si>
  <si>
    <r>
      <t>0.04</t>
    </r>
    <r>
      <rPr>
        <vertAlign val="superscript"/>
        <sz val="12"/>
        <color theme="1"/>
        <rFont val="Calibri"/>
        <family val="2"/>
        <scheme val="minor"/>
      </rPr>
      <t>(14)</t>
    </r>
  </si>
  <si>
    <t>Refer to Note 15</t>
  </si>
  <si>
    <t>12 to 15</t>
  </si>
  <si>
    <r>
      <t>20</t>
    </r>
    <r>
      <rPr>
        <vertAlign val="superscript"/>
        <sz val="12"/>
        <color theme="1"/>
        <rFont val="Calibri"/>
        <family val="2"/>
        <scheme val="minor"/>
      </rPr>
      <t>(17)</t>
    </r>
  </si>
  <si>
    <r>
      <t>200,000</t>
    </r>
    <r>
      <rPr>
        <vertAlign val="superscript"/>
        <sz val="12"/>
        <rFont val="Calibri"/>
        <family val="2"/>
        <scheme val="minor"/>
      </rPr>
      <t>(19)</t>
    </r>
  </si>
  <si>
    <t>Battery Storage -- Redox Flow</t>
  </si>
  <si>
    <r>
      <t xml:space="preserve">Battery:  Redox Flow
</t>
    </r>
    <r>
      <rPr>
        <sz val="12"/>
        <rFont val="Calibri"/>
        <family val="2"/>
        <scheme val="minor"/>
      </rPr>
      <t>Discharge Duration:  6 hrs</t>
    </r>
  </si>
  <si>
    <r>
      <t>0.16</t>
    </r>
    <r>
      <rPr>
        <vertAlign val="superscript"/>
        <sz val="12"/>
        <color theme="1"/>
        <rFont val="Calibri"/>
        <family val="2"/>
        <scheme val="minor"/>
      </rPr>
      <t>(14)</t>
    </r>
  </si>
  <si>
    <r>
      <t>45,000</t>
    </r>
    <r>
      <rPr>
        <vertAlign val="superscript"/>
        <sz val="12"/>
        <rFont val="Calibri"/>
        <family val="2"/>
        <scheme val="minor"/>
      </rPr>
      <t>(19)</t>
    </r>
  </si>
  <si>
    <t>NOTES:</t>
  </si>
  <si>
    <r>
      <t xml:space="preserve">(1)  </t>
    </r>
    <r>
      <rPr>
        <sz val="12"/>
        <rFont val="Calibri"/>
        <family val="2"/>
        <scheme val="minor"/>
      </rPr>
      <t xml:space="preserve">Performance parameters assume ISO conditions (59 </t>
    </r>
    <r>
      <rPr>
        <sz val="12"/>
        <rFont val="Calibri"/>
        <family val="2"/>
      </rPr>
      <t>ͦ F, 60% relative humidity, and sea level elevation). Net capacity is defined as the nameplate (or gross) unit capacity, minus any auxiliary losses.</t>
    </r>
  </si>
  <si>
    <r>
      <t xml:space="preserve">(2) </t>
    </r>
    <r>
      <rPr>
        <sz val="12"/>
        <rFont val="Calibri"/>
        <family val="2"/>
        <scheme val="minor"/>
      </rPr>
      <t>Typical value; actual value is specific to project, location, and owner's requirements.</t>
    </r>
  </si>
  <si>
    <r>
      <t>(3)</t>
    </r>
    <r>
      <rPr>
        <sz val="12"/>
        <rFont val="Calibri"/>
        <family val="2"/>
        <scheme val="minor"/>
      </rPr>
      <t xml:space="preserve"> For combustion turbines and reciprocating engines, heat rate is a function of output as well as fuel consumption.  In Black &amp; Veatch's experience, providing a curve showing fuel consumption as a function of output provides a more accurate result.  The curve provided is Fuel Consumption versus Output (MMBtu-HHV versus kW-net, New and Clean).  Heat rate can be further determined by dividing fuel consumption by output.</t>
    </r>
  </si>
  <si>
    <r>
      <t xml:space="preserve">(4)  </t>
    </r>
    <r>
      <rPr>
        <sz val="12"/>
        <rFont val="Calibri"/>
        <family val="2"/>
        <scheme val="minor"/>
      </rPr>
      <t>While maintaining emissions compliance for Options 1 through 7</t>
    </r>
    <r>
      <rPr>
        <sz val="12"/>
        <rFont val="Calibri"/>
        <family val="2"/>
      </rPr>
      <t>.</t>
    </r>
  </si>
  <si>
    <r>
      <rPr>
        <vertAlign val="superscript"/>
        <sz val="12"/>
        <color theme="1"/>
        <rFont val="Calibri"/>
        <family val="2"/>
        <scheme val="minor"/>
      </rPr>
      <t>(5)</t>
    </r>
    <r>
      <rPr>
        <sz val="12"/>
        <color theme="1"/>
        <rFont val="Calibri"/>
        <family val="2"/>
        <scheme val="minor"/>
      </rPr>
      <t xml:space="preserve"> Start times exclude purge time. Combined cycle start time definitions: Hot start is defined as a start after an 8 hour shutdown (generally considered 8 hours or less). Warm start is defined as a start after a 48 hour shutdown (generally considered 8 to 48 hours). Cold start is defined as a start when the steam turbine rotor temperature is at or near atmospheric temperature (generally considered greater than 48 hours).</t>
    </r>
  </si>
  <si>
    <r>
      <t>(6)</t>
    </r>
    <r>
      <rPr>
        <sz val="12"/>
        <color theme="1"/>
        <rFont val="Calibri"/>
        <family val="2"/>
        <scheme val="minor"/>
      </rPr>
      <t xml:space="preserve"> Natural gas fueled option maintenance values are annual averages based on prime mover (combustion turbine or reciprocating engine) manufacturer recommended maintenance, excluding annual outages. Renewable option maintenance based on industry norms.</t>
    </r>
  </si>
  <si>
    <r>
      <t>(7)</t>
    </r>
    <r>
      <rPr>
        <sz val="12"/>
        <rFont val="Calibri"/>
        <family val="2"/>
        <scheme val="minor"/>
      </rPr>
      <t xml:space="preserve"> The project duration period starts with EPC contractor notice to proceed (NTP) and ends at the commercial operation date (COD). Some excluded activities are permitting and EPC specification development.</t>
    </r>
  </si>
  <si>
    <r>
      <t>(8)</t>
    </r>
    <r>
      <rPr>
        <sz val="12"/>
        <rFont val="Calibri"/>
        <family val="2"/>
        <scheme val="minor"/>
      </rPr>
      <t xml:space="preserve"> Owner's cost allowance includes costs associated with project development, operating spare parts and plant equipment, owner's contingencies and project management, utility interconnections, taxes, and legal fees. The owner's cost allowance can vary widely. </t>
    </r>
  </si>
  <si>
    <r>
      <t>(9)</t>
    </r>
    <r>
      <rPr>
        <sz val="12"/>
        <rFont val="Calibri"/>
        <family val="2"/>
        <scheme val="minor"/>
      </rPr>
      <t xml:space="preserve"> Estimates expressed in terms of new and clean condition.</t>
    </r>
  </si>
  <si>
    <r>
      <t>(10)</t>
    </r>
    <r>
      <rPr>
        <sz val="12"/>
        <rFont val="Calibri"/>
        <family val="2"/>
        <scheme val="minor"/>
      </rPr>
      <t xml:space="preserve"> Estimated wear and tear costs include annualized estimated variable maintenance costs on the turbines, generators,steam generator, batteries, and SCR catalysts, as applicable.</t>
    </r>
  </si>
  <si>
    <r>
      <t>(11)</t>
    </r>
    <r>
      <rPr>
        <sz val="12"/>
        <rFont val="Calibri"/>
        <family val="2"/>
        <scheme val="minor"/>
      </rPr>
      <t xml:space="preserve"> Assumes average start.  Includes makeup water and chemicals.  Does not include fuel or electricity.</t>
    </r>
  </si>
  <si>
    <r>
      <t>(12)</t>
    </r>
    <r>
      <rPr>
        <sz val="12"/>
        <rFont val="Calibri"/>
        <family val="2"/>
        <scheme val="minor"/>
      </rPr>
      <t xml:space="preserve"> Startup fuel consumption for achieving CTG/RICE full load operation.</t>
    </r>
  </si>
  <si>
    <r>
      <t>(13)</t>
    </r>
    <r>
      <rPr>
        <sz val="12"/>
        <rFont val="Calibri"/>
        <family val="2"/>
        <scheme val="minor"/>
      </rPr>
      <t xml:space="preserve"> Decommissioning costs are typically accrued annually over the design life of the asset to decommission the facility. Total project decommissioning costs are provided in 2017 USD. For all SSOs, the site would be returned to a brownfield condition at the end of its design life.  </t>
    </r>
  </si>
  <si>
    <r>
      <rPr>
        <vertAlign val="superscript"/>
        <sz val="12"/>
        <color theme="1"/>
        <rFont val="Calibri"/>
        <family val="2"/>
        <scheme val="minor"/>
      </rPr>
      <t>(14)</t>
    </r>
    <r>
      <rPr>
        <sz val="12"/>
        <color theme="1"/>
        <rFont val="Calibri"/>
        <family val="2"/>
        <scheme val="minor"/>
      </rPr>
      <t xml:space="preserve"> For battery energy storage systems (BESS), 1 acre can accommodate approximately 40 to 60 MWh of energy storage capacity. Therefore, a 50 MW|100 MWh system would require approximately 2 acres and a 10 MW|40 MWh system would require approximately 1 acre.</t>
    </r>
  </si>
  <si>
    <r>
      <rPr>
        <vertAlign val="superscript"/>
        <sz val="12"/>
        <color rgb="FF000000"/>
        <rFont val="Calibri"/>
        <family val="2"/>
        <scheme val="minor"/>
      </rPr>
      <t>(15)</t>
    </r>
    <r>
      <rPr>
        <sz val="12"/>
        <color rgb="FF000000"/>
        <rFont val="Calibri"/>
        <family val="2"/>
        <scheme val="minor"/>
      </rPr>
      <t xml:space="preserve"> BESS are able to ramp up from an idle status to full rated capacity in less than 1 second.</t>
    </r>
    <r>
      <rPr>
        <sz val="12"/>
        <color theme="1"/>
        <rFont val="Calibri"/>
        <family val="2"/>
        <scheme val="minor"/>
      </rPr>
      <t> </t>
    </r>
  </si>
  <si>
    <r>
      <rPr>
        <vertAlign val="superscript"/>
        <sz val="12"/>
        <color rgb="FF000000"/>
        <rFont val="Segoe UI"/>
        <family val="2"/>
      </rPr>
      <t>(16)</t>
    </r>
    <r>
      <rPr>
        <sz val="12"/>
        <color theme="1"/>
        <rFont val="Calibri"/>
        <family val="2"/>
        <scheme val="minor"/>
      </rPr>
      <t xml:space="preserve"> EPC period for geothermal projects is considered 24 months for construction of generation systems.  Project development, including drilling of test wells and associated well development activities, is assumed to require 24 months, but development is assumed to be conducted prior to the EPC period.</t>
    </r>
  </si>
  <si>
    <r>
      <t>(17)</t>
    </r>
    <r>
      <rPr>
        <sz val="12"/>
        <color theme="1"/>
        <rFont val="Calibri"/>
        <family val="2"/>
        <scheme val="minor"/>
      </rPr>
      <t xml:space="preserve"> Design life for battery energy storage options is consistent with the warranties/guarantees provided by battery OEMs and is consistent with the capacity maintenance costs listed in the Table.</t>
    </r>
  </si>
  <si>
    <r>
      <t>(18)</t>
    </r>
    <r>
      <rPr>
        <sz val="12"/>
        <rFont val="Calibri"/>
        <family val="2"/>
        <scheme val="minor"/>
      </rPr>
      <t xml:space="preserve"> Operation of certain SSOs requires periodic replacement of specific systems or equipment (either dependent upon number of years in service or hours of operation).  In instances where these periodic costs are necessary (for the SSOs under consideration in this report), these costs have been included in the relevant O&amp;M costs associated with specific technology options.</t>
    </r>
  </si>
  <si>
    <r>
      <rPr>
        <vertAlign val="superscript"/>
        <sz val="12"/>
        <color theme="1"/>
        <rFont val="Calibri"/>
        <family val="2"/>
        <scheme val="minor"/>
      </rPr>
      <t xml:space="preserve">(19) </t>
    </r>
    <r>
      <rPr>
        <sz val="12"/>
        <color theme="1"/>
        <rFont val="Calibri"/>
        <family val="2"/>
        <scheme val="minor"/>
      </rPr>
      <t xml:space="preserve">The cost per year presented here assumes 365 cycles per year at 80% depth of discharge (DoD) for both technologies. For lithium ion, the degradation per year is approximately 1.8%. For vanadium redox, the degradation is less than 1% per year. 
</t>
    </r>
  </si>
  <si>
    <r>
      <rPr>
        <vertAlign val="superscript"/>
        <sz val="12"/>
        <color theme="1"/>
        <rFont val="Calibri"/>
        <family val="2"/>
        <scheme val="minor"/>
      </rPr>
      <t xml:space="preserve">(20) </t>
    </r>
    <r>
      <rPr>
        <sz val="12"/>
        <color theme="1"/>
        <rFont val="Calibri"/>
        <family val="2"/>
        <scheme val="minor"/>
      </rPr>
      <t xml:space="preserve">Daily storage based on the 8 hours of discharge per day.
</t>
    </r>
  </si>
  <si>
    <r>
      <t xml:space="preserve">(21) </t>
    </r>
    <r>
      <rPr>
        <sz val="12"/>
        <color theme="1"/>
        <rFont val="Calibri"/>
        <family val="2"/>
        <scheme val="minor"/>
      </rPr>
      <t>Geothermal resources typically degrade at about -1.5degF per year. This is typically accounted for via decrease in net power output, which may be mitigated somewhat by additional well that is drilled once per five years.</t>
    </r>
  </si>
  <si>
    <t>Technology</t>
  </si>
  <si>
    <t>Coal with 30% CCS</t>
  </si>
  <si>
    <t>Coal with 90% CCS</t>
  </si>
  <si>
    <t>Combustion Turbine</t>
  </si>
  <si>
    <t>Advanced Combustion Turbine</t>
  </si>
  <si>
    <t>Combined Cycle</t>
  </si>
  <si>
    <t>Advanced Combined Cycle</t>
  </si>
  <si>
    <t>Adv CC w/ Sequestration</t>
  </si>
  <si>
    <t>Fuel Cell</t>
  </si>
  <si>
    <t>Nuclear</t>
  </si>
  <si>
    <t>Biomass</t>
  </si>
  <si>
    <t>Landfill Gas</t>
  </si>
  <si>
    <t>Wind (Onshore)</t>
  </si>
  <si>
    <t>Offshore Wind</t>
  </si>
  <si>
    <t>Solar Thermal</t>
  </si>
  <si>
    <t>Solar PV</t>
  </si>
  <si>
    <t>Dist. Gen Base</t>
  </si>
  <si>
    <t>Dist Gen Peak</t>
  </si>
  <si>
    <r>
      <rPr>
        <b/>
        <sz val="11"/>
        <color theme="1"/>
        <rFont val="Calibri"/>
        <family val="2"/>
        <scheme val="minor"/>
      </rPr>
      <t>Source:</t>
    </r>
    <r>
      <rPr>
        <sz val="11"/>
        <color theme="1"/>
        <rFont val="Calibri"/>
        <family val="2"/>
        <scheme val="minor"/>
      </rPr>
      <t xml:space="preserve"> U.S. Department of Energy, Energy Information Administration, National Energy Modeling System (NEMS). Data developed as part of Annual Energy Outlook 2017 (AEO2017).</t>
    </r>
  </si>
  <si>
    <t>Total Capital Cost Forecast Factors by Technology (Constant Dollar Basis)</t>
  </si>
  <si>
    <t>Battery Energy Storage</t>
  </si>
  <si>
    <r>
      <rPr>
        <b/>
        <sz val="11"/>
        <color theme="1"/>
        <rFont val="Calibri"/>
        <family val="2"/>
        <scheme val="minor"/>
      </rPr>
      <t>Source:</t>
    </r>
    <r>
      <rPr>
        <sz val="11"/>
        <color theme="1"/>
        <rFont val="Calibri"/>
        <family val="2"/>
        <scheme val="minor"/>
      </rPr>
      <t xml:space="preserve"> Analysis by Black &amp; Veatch</t>
    </r>
  </si>
  <si>
    <t>2017
($000)</t>
  </si>
  <si>
    <t>2018
($000)</t>
  </si>
  <si>
    <r>
      <t xml:space="preserve">(2) </t>
    </r>
    <r>
      <rPr>
        <sz val="12"/>
        <rFont val="Calibri"/>
        <family val="2"/>
        <scheme val="minor"/>
      </rPr>
      <t>Costs are provided in 2017 United States Dollars. No escalation has been applied.</t>
    </r>
  </si>
  <si>
    <t>2037
($000)</t>
  </si>
  <si>
    <t>2019
($000)</t>
  </si>
  <si>
    <t>2020
($000)</t>
  </si>
  <si>
    <t>2021
($000)</t>
  </si>
  <si>
    <t>2022
($000)</t>
  </si>
  <si>
    <t>2023
($000)</t>
  </si>
  <si>
    <t>2024
($000)</t>
  </si>
  <si>
    <t>2025
($000)</t>
  </si>
  <si>
    <t>2026
($000)</t>
  </si>
  <si>
    <t>2027
($000)</t>
  </si>
  <si>
    <t>2028
($000)</t>
  </si>
  <si>
    <t>2029
($000)</t>
  </si>
  <si>
    <t>2030
($000)</t>
  </si>
  <si>
    <t>2031
($000)</t>
  </si>
  <si>
    <t>2032
($000)</t>
  </si>
  <si>
    <t>2033
($000)</t>
  </si>
  <si>
    <t>2034
($000)</t>
  </si>
  <si>
    <t>2035
($000)</t>
  </si>
  <si>
    <t>2036
($000)</t>
  </si>
  <si>
    <t>Technology Maturity Outlook Factor Adjusted Overnight Capital Cost (2017 Dollars)</t>
  </si>
  <si>
    <t>EIA NEMS Technology Forecast Employed</t>
  </si>
  <si>
    <t>Advanced 
Combined Cycle</t>
  </si>
  <si>
    <t>Black &amp; Veatch 
BESS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</si>
</sst>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
    <numFmt numFmtId="166"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vertAlign val="superscript"/>
      <sz val="12"/>
      <color theme="1"/>
      <name val="Calibri"/>
      <family val="2"/>
      <scheme val="minor"/>
    </font>
    <font>
      <sz val="12"/>
      <name val="Calibri"/>
      <family val="2"/>
      <scheme val="minor"/>
    </font>
    <font>
      <vertAlign val="superscript"/>
      <sz val="12"/>
      <name val="Calibri"/>
      <family val="2"/>
      <scheme val="minor"/>
    </font>
    <font>
      <sz val="12"/>
      <name val="Calibri"/>
      <family val="2"/>
    </font>
    <font>
      <sz val="12"/>
      <color rgb="FF000000"/>
      <name val="Calibri"/>
      <family val="2"/>
      <scheme val="minor"/>
    </font>
    <font>
      <vertAlign val="superscript"/>
      <sz val="12"/>
      <color rgb="FF000000"/>
      <name val="Calibri"/>
      <family val="2"/>
      <scheme val="minor"/>
    </font>
    <font>
      <sz val="12"/>
      <color rgb="FF000000"/>
      <name val="Segoe UI"/>
      <family val="2"/>
    </font>
    <font>
      <vertAlign val="superscript"/>
      <sz val="12"/>
      <color rgb="FF000000"/>
      <name val="Segoe UI"/>
      <family val="2"/>
    </font>
    <font>
      <sz val="10"/>
      <name val="Arial"/>
      <family val="2"/>
    </font>
    <font>
      <sz val="10"/>
      <name val="Century"/>
      <family val="1"/>
    </font>
    <font>
      <sz val="8"/>
      <color indexed="8"/>
      <name val="Arial"/>
      <family val="2"/>
    </font>
    <font>
      <b/>
      <sz val="8"/>
      <color indexed="8"/>
      <name val="Arial"/>
      <family val="2"/>
    </font>
    <font>
      <b/>
      <sz val="10"/>
      <color indexed="8"/>
      <name val="Arial"/>
      <family val="2"/>
    </font>
    <font>
      <b/>
      <sz val="12"/>
      <color indexed="8"/>
      <name val="Arial"/>
      <family val="2"/>
    </font>
    <font>
      <b/>
      <sz val="10"/>
      <name val="Cambria"/>
      <family val="1"/>
    </font>
    <font>
      <sz val="10"/>
      <name val="Cambria"/>
      <family val="1"/>
    </font>
    <font>
      <b/>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57"/>
        <bgColor indexed="63"/>
      </patternFill>
    </fill>
    <fill>
      <patternFill patternType="solid">
        <fgColor indexed="59"/>
        <bgColor indexed="63"/>
      </patternFill>
    </fill>
    <fill>
      <patternFill patternType="solid">
        <fgColor indexed="62"/>
        <bgColor indexed="63"/>
      </patternFill>
    </fill>
    <fill>
      <patternFill patternType="solid">
        <fgColor indexed="61"/>
        <bgColor indexed="63"/>
      </patternFill>
    </fill>
    <fill>
      <patternFill patternType="solid">
        <fgColor indexed="60"/>
        <bgColor indexed="63"/>
      </patternFill>
    </fill>
    <fill>
      <patternFill patternType="solid">
        <fgColor theme="0" tint="-0.34998626667073579"/>
        <bgColor indexed="64"/>
      </patternFill>
    </fill>
    <fill>
      <patternFill patternType="solid">
        <fgColor theme="0" tint="-0.14999847407452621"/>
        <bgColor indexed="64"/>
      </patternFill>
    </fill>
  </fills>
  <borders count="53">
    <border>
      <left/>
      <right/>
      <top/>
      <bottom/>
      <diagonal/>
    </border>
    <border>
      <left style="medium">
        <color auto="1"/>
      </left>
      <right/>
      <top/>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auto="1"/>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bottom style="medium">
        <color indexed="64"/>
      </bottom>
      <diagonal/>
    </border>
    <border>
      <left/>
      <right style="medium">
        <color auto="1"/>
      </right>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style="thin">
        <color auto="1"/>
      </left>
      <right/>
      <top/>
      <bottom/>
      <diagonal/>
    </border>
    <border>
      <left style="medium">
        <color auto="1"/>
      </left>
      <right style="thin">
        <color auto="1"/>
      </right>
      <top/>
      <bottom/>
      <diagonal/>
    </border>
    <border>
      <left style="medium">
        <color auto="1"/>
      </left>
      <right style="medium">
        <color auto="1"/>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medium">
        <color auto="1"/>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theme="0" tint="-0.499984740745262"/>
      </top>
      <bottom style="thin">
        <color theme="0" tint="-0.499984740745262"/>
      </bottom>
      <diagonal/>
    </border>
    <border>
      <left style="medium">
        <color auto="1"/>
      </left>
      <right style="thin">
        <color auto="1"/>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auto="1"/>
      </left>
      <right style="thin">
        <color auto="1"/>
      </right>
      <top/>
      <bottom style="thin">
        <color theme="0" tint="-0.499984740745262"/>
      </bottom>
      <diagonal/>
    </border>
    <border>
      <left style="medium">
        <color auto="1"/>
      </left>
      <right style="medium">
        <color auto="1"/>
      </right>
      <top style="thin">
        <color theme="0" tint="-0.499984740745262"/>
      </top>
      <bottom/>
      <diagonal/>
    </border>
    <border>
      <left/>
      <right style="medium">
        <color auto="1"/>
      </right>
      <top style="thin">
        <color theme="0" tint="-0.499984740745262"/>
      </top>
      <bottom/>
      <diagonal/>
    </border>
    <border>
      <left/>
      <right/>
      <top style="thin">
        <color theme="0" tint="-0.499984740745262"/>
      </top>
      <bottom/>
      <diagonal/>
    </border>
    <border>
      <left style="thin">
        <color auto="1"/>
      </left>
      <right style="thin">
        <color auto="1"/>
      </right>
      <top style="thin">
        <color theme="0" tint="-0.499984740745262"/>
      </top>
      <bottom/>
      <diagonal/>
    </border>
    <border>
      <left/>
      <right style="thin">
        <color auto="1"/>
      </right>
      <top style="thin">
        <color theme="0" tint="-0.499984740745262"/>
      </top>
      <bottom/>
      <diagonal/>
    </border>
    <border>
      <left style="thin">
        <color auto="1"/>
      </left>
      <right style="medium">
        <color auto="1"/>
      </right>
      <top style="thin">
        <color theme="0" tint="-0.499984740745262"/>
      </top>
      <bottom/>
      <diagonal/>
    </border>
    <border>
      <left style="medium">
        <color indexed="64"/>
      </left>
      <right style="medium">
        <color indexed="64"/>
      </right>
      <top style="thin">
        <color theme="0" tint="-0.499984740745262"/>
      </top>
      <bottom style="medium">
        <color indexed="64"/>
      </bottom>
      <diagonal/>
    </border>
    <border>
      <left style="medium">
        <color indexed="64"/>
      </left>
      <right style="thin">
        <color auto="1"/>
      </right>
      <top style="thin">
        <color theme="0" tint="-0.499984740745262"/>
      </top>
      <bottom style="medium">
        <color indexed="64"/>
      </bottom>
      <diagonal/>
    </border>
    <border>
      <left style="thin">
        <color auto="1"/>
      </left>
      <right style="thin">
        <color auto="1"/>
      </right>
      <top style="thin">
        <color theme="0" tint="-0.499984740745262"/>
      </top>
      <bottom style="medium">
        <color indexed="64"/>
      </bottom>
      <diagonal/>
    </border>
    <border>
      <left style="thin">
        <color auto="1"/>
      </left>
      <right style="medium">
        <color indexed="64"/>
      </right>
      <top style="thin">
        <color theme="0" tint="-0.499984740745262"/>
      </top>
      <bottom style="medium">
        <color indexed="64"/>
      </bottom>
      <diagonal/>
    </border>
    <border>
      <left style="medium">
        <color auto="1"/>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2" fillId="0" borderId="0"/>
    <xf numFmtId="0" fontId="12"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xf numFmtId="0" fontId="12"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9" fontId="14" fillId="3" borderId="0">
      <alignment horizontal="center"/>
    </xf>
    <xf numFmtId="49" fontId="15" fillId="4" borderId="0">
      <alignment horizontal="center"/>
    </xf>
    <xf numFmtId="49" fontId="16" fillId="4" borderId="0">
      <alignment horizontal="center"/>
    </xf>
    <xf numFmtId="0" fontId="15" fillId="5" borderId="0">
      <alignment horizontal="center"/>
    </xf>
    <xf numFmtId="49" fontId="17" fillId="5" borderId="0">
      <alignment horizontal="center"/>
    </xf>
    <xf numFmtId="49" fontId="16" fillId="5" borderId="0">
      <alignment horizontal="center"/>
    </xf>
    <xf numFmtId="0" fontId="14" fillId="5" borderId="0">
      <alignment horizontal="center"/>
    </xf>
    <xf numFmtId="0" fontId="15" fillId="0" borderId="0">
      <alignment horizontal="center"/>
    </xf>
    <xf numFmtId="0" fontId="14" fillId="0" borderId="0">
      <alignment horizontal="center"/>
    </xf>
    <xf numFmtId="49" fontId="15" fillId="6" borderId="0">
      <alignment horizontal="center"/>
    </xf>
    <xf numFmtId="49" fontId="16" fillId="6" borderId="0">
      <alignment horizontal="center"/>
    </xf>
    <xf numFmtId="49" fontId="15" fillId="7" borderId="0">
      <alignment horizontal="center"/>
    </xf>
    <xf numFmtId="49" fontId="16" fillId="7" borderId="0">
      <alignment horizontal="center"/>
    </xf>
    <xf numFmtId="49" fontId="14" fillId="7" borderId="0">
      <alignment horizontal="center"/>
    </xf>
  </cellStyleXfs>
  <cellXfs count="180">
    <xf numFmtId="0" fontId="0" fillId="0" borderId="0" xfId="0"/>
    <xf numFmtId="0" fontId="3" fillId="0" borderId="0" xfId="0" applyFont="1" applyFill="1" applyBorder="1"/>
    <xf numFmtId="0" fontId="3" fillId="0" borderId="0" xfId="0" applyFont="1" applyAlignment="1">
      <alignment horizontal="center"/>
    </xf>
    <xf numFmtId="0" fontId="3" fillId="0" borderId="0" xfId="0" applyFont="1"/>
    <xf numFmtId="0" fontId="3" fillId="0" borderId="0" xfId="0" applyFont="1" applyFill="1"/>
    <xf numFmtId="0" fontId="3" fillId="0" borderId="0" xfId="0" applyFont="1" applyFill="1" applyAlignment="1">
      <alignment horizontal="center"/>
    </xf>
    <xf numFmtId="0" fontId="3" fillId="0" borderId="0" xfId="0" applyFont="1" applyBorder="1" applyAlignment="1">
      <alignment horizontal="center"/>
    </xf>
    <xf numFmtId="0" fontId="3" fillId="0" borderId="1" xfId="0" applyFont="1" applyFill="1" applyBorder="1"/>
    <xf numFmtId="0" fontId="3" fillId="0" borderId="2" xfId="0" applyFont="1" applyBorder="1" applyAlignment="1">
      <alignment horizontal="center"/>
    </xf>
    <xf numFmtId="0" fontId="3" fillId="0" borderId="3" xfId="0" applyFont="1" applyBorder="1"/>
    <xf numFmtId="0" fontId="3" fillId="0" borderId="3" xfId="0" applyFont="1" applyFill="1" applyBorder="1" applyAlignment="1">
      <alignment horizontal="center"/>
    </xf>
    <xf numFmtId="0" fontId="3" fillId="0" borderId="3" xfId="0" applyFont="1" applyBorder="1" applyAlignment="1">
      <alignment horizontal="center"/>
    </xf>
    <xf numFmtId="0" fontId="3" fillId="0" borderId="1" xfId="0" applyFont="1" applyFill="1" applyBorder="1" applyAlignment="1">
      <alignment wrapText="1"/>
    </xf>
    <xf numFmtId="0" fontId="3" fillId="0" borderId="9" xfId="0" applyFont="1" applyBorder="1" applyAlignment="1">
      <alignment horizontal="center" wrapText="1"/>
    </xf>
    <xf numFmtId="0" fontId="3" fillId="0" borderId="10" xfId="0" applyFont="1" applyFill="1" applyBorder="1" applyAlignment="1">
      <alignment wrapText="1"/>
    </xf>
    <xf numFmtId="0" fontId="3" fillId="0" borderId="7" xfId="0" applyFont="1" applyFill="1" applyBorder="1" applyAlignment="1">
      <alignment wrapText="1"/>
    </xf>
    <xf numFmtId="0" fontId="3" fillId="0" borderId="11" xfId="0" applyFont="1" applyFill="1" applyBorder="1" applyAlignment="1">
      <alignment horizontal="center" wrapText="1"/>
    </xf>
    <xf numFmtId="0" fontId="3" fillId="0" borderId="12"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3" fillId="0" borderId="15" xfId="0" applyFont="1" applyFill="1" applyBorder="1" applyAlignment="1">
      <alignment wrapText="1"/>
    </xf>
    <xf numFmtId="0" fontId="3" fillId="0" borderId="16"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Border="1" applyAlignment="1">
      <alignment wrapText="1"/>
    </xf>
    <xf numFmtId="0" fontId="3" fillId="0" borderId="0" xfId="0" applyFont="1" applyAlignment="1">
      <alignment wrapText="1"/>
    </xf>
    <xf numFmtId="0" fontId="3" fillId="0" borderId="17" xfId="0" applyFont="1" applyBorder="1" applyAlignment="1">
      <alignment horizontal="center"/>
    </xf>
    <xf numFmtId="0" fontId="3" fillId="0" borderId="18" xfId="0" applyFont="1" applyFill="1" applyBorder="1"/>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0" xfId="0" applyFont="1" applyFill="1" applyBorder="1"/>
    <xf numFmtId="0" fontId="3" fillId="0" borderId="19" xfId="0" applyFont="1" applyFill="1" applyBorder="1"/>
    <xf numFmtId="0" fontId="3" fillId="0" borderId="22" xfId="0" applyFont="1" applyFill="1" applyBorder="1"/>
    <xf numFmtId="0" fontId="3" fillId="0" borderId="21" xfId="0" applyFont="1" applyFill="1" applyBorder="1"/>
    <xf numFmtId="0" fontId="3" fillId="0" borderId="17" xfId="0" applyFont="1" applyFill="1" applyBorder="1" applyAlignment="1">
      <alignment horizontal="center" wrapText="1"/>
    </xf>
    <xf numFmtId="0" fontId="3" fillId="0" borderId="23" xfId="0" applyFont="1" applyFill="1" applyBorder="1"/>
    <xf numFmtId="0" fontId="3" fillId="0" borderId="0" xfId="0" applyFont="1" applyBorder="1"/>
    <xf numFmtId="0" fontId="3" fillId="0" borderId="1" xfId="0" applyFont="1" applyFill="1" applyBorder="1" applyAlignment="1">
      <alignment vertical="center"/>
    </xf>
    <xf numFmtId="0" fontId="3" fillId="0" borderId="24" xfId="0" applyFont="1" applyBorder="1" applyAlignment="1">
      <alignment horizontal="center" vertical="center"/>
    </xf>
    <xf numFmtId="0" fontId="3" fillId="0" borderId="25" xfId="0" applyFont="1" applyFill="1" applyBorder="1" applyAlignment="1">
      <alignment vertical="center"/>
    </xf>
    <xf numFmtId="0" fontId="3" fillId="0" borderId="26" xfId="0" applyFont="1" applyFill="1" applyBorder="1" applyAlignment="1">
      <alignment vertical="center" wrapText="1"/>
    </xf>
    <xf numFmtId="0" fontId="3" fillId="0" borderId="27" xfId="0" applyFont="1" applyFill="1" applyBorder="1" applyAlignment="1">
      <alignment horizontal="center" vertical="center"/>
    </xf>
    <xf numFmtId="0" fontId="5" fillId="0" borderId="27" xfId="0" applyFont="1" applyFill="1" applyBorder="1" applyAlignment="1">
      <alignment horizontal="center" vertical="center"/>
    </xf>
    <xf numFmtId="1" fontId="5" fillId="0" borderId="28" xfId="0" applyNumberFormat="1" applyFont="1" applyFill="1" applyBorder="1" applyAlignment="1">
      <alignment horizontal="center" vertical="center"/>
    </xf>
    <xf numFmtId="9" fontId="3" fillId="0" borderId="28" xfId="0" applyNumberFormat="1" applyFont="1" applyFill="1" applyBorder="1" applyAlignment="1">
      <alignment horizontal="center" vertical="center"/>
    </xf>
    <xf numFmtId="0" fontId="3" fillId="0" borderId="29" xfId="0" applyFont="1" applyFill="1" applyBorder="1" applyAlignment="1">
      <alignment horizontal="center" vertical="center" wrapText="1"/>
    </xf>
    <xf numFmtId="2" fontId="5" fillId="0" borderId="28" xfId="0" applyNumberFormat="1" applyFont="1" applyFill="1" applyBorder="1" applyAlignment="1">
      <alignment horizontal="center" vertical="center"/>
    </xf>
    <xf numFmtId="3" fontId="5" fillId="0" borderId="27" xfId="0" applyNumberFormat="1" applyFont="1" applyFill="1" applyBorder="1" applyAlignment="1">
      <alignment horizontal="center" vertical="center"/>
    </xf>
    <xf numFmtId="3" fontId="5" fillId="0" borderId="30"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9" fontId="5" fillId="0" borderId="27" xfId="0" applyNumberFormat="1" applyFont="1" applyFill="1" applyBorder="1" applyAlignment="1">
      <alignment horizontal="center" vertical="center"/>
    </xf>
    <xf numFmtId="1" fontId="5" fillId="0" borderId="27" xfId="0" applyNumberFormat="1" applyFont="1" applyFill="1" applyBorder="1" applyAlignment="1">
      <alignment horizontal="center" vertical="center"/>
    </xf>
    <xf numFmtId="2" fontId="5" fillId="0" borderId="27" xfId="0" quotePrefix="1" applyNumberFormat="1" applyFont="1" applyFill="1" applyBorder="1" applyAlignment="1">
      <alignment horizontal="center" vertical="center"/>
    </xf>
    <xf numFmtId="164" fontId="5" fillId="0" borderId="31"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27" xfId="0" applyFont="1" applyFill="1" applyBorder="1" applyAlignment="1">
      <alignment horizontal="center" vertical="center" wrapText="1"/>
    </xf>
    <xf numFmtId="3" fontId="5" fillId="0" borderId="33" xfId="1" applyNumberFormat="1" applyFont="1" applyFill="1" applyBorder="1" applyAlignment="1">
      <alignment horizontal="center" vertical="center"/>
    </xf>
    <xf numFmtId="9" fontId="3" fillId="0" borderId="27" xfId="0" applyNumberFormat="1" applyFont="1" applyFill="1" applyBorder="1" applyAlignment="1">
      <alignment horizontal="center" vertical="center"/>
    </xf>
    <xf numFmtId="3" fontId="3" fillId="0" borderId="27"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165" fontId="5" fillId="2" borderId="27" xfId="0" applyNumberFormat="1" applyFont="1" applyFill="1" applyBorder="1" applyAlignment="1">
      <alignment horizontal="center" vertical="center"/>
    </xf>
    <xf numFmtId="0" fontId="5" fillId="0" borderId="27"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0" xfId="0" applyFont="1" applyAlignment="1">
      <alignment vertical="center"/>
    </xf>
    <xf numFmtId="9" fontId="5" fillId="0" borderId="27" xfId="2" applyNumberFormat="1" applyFont="1" applyFill="1" applyBorder="1" applyAlignment="1">
      <alignment horizontal="center" vertical="center"/>
    </xf>
    <xf numFmtId="2" fontId="5" fillId="0" borderId="27" xfId="0" applyNumberFormat="1" applyFont="1" applyFill="1" applyBorder="1" applyAlignment="1">
      <alignment horizontal="center" vertical="center"/>
    </xf>
    <xf numFmtId="164" fontId="5" fillId="0" borderId="31" xfId="2"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4" fontId="5" fillId="0" borderId="27" xfId="0" applyNumberFormat="1" applyFont="1" applyFill="1" applyBorder="1" applyAlignment="1">
      <alignment horizontal="center" vertical="center"/>
    </xf>
    <xf numFmtId="0" fontId="3" fillId="0" borderId="28" xfId="0" applyFont="1" applyFill="1" applyBorder="1" applyAlignment="1">
      <alignment horizontal="center" vertical="center"/>
    </xf>
    <xf numFmtId="165" fontId="3" fillId="0" borderId="28" xfId="0" applyNumberFormat="1" applyFont="1" applyFill="1" applyBorder="1" applyAlignment="1">
      <alignment horizontal="center" vertical="center"/>
    </xf>
    <xf numFmtId="0" fontId="3" fillId="0" borderId="30" xfId="0" applyFont="1" applyBorder="1" applyAlignment="1">
      <alignment horizontal="center" vertical="center" wrapText="1"/>
    </xf>
    <xf numFmtId="9" fontId="3" fillId="0" borderId="27" xfId="0" applyNumberFormat="1" applyFont="1" applyBorder="1" applyAlignment="1">
      <alignment horizontal="center" vertical="center"/>
    </xf>
    <xf numFmtId="2" fontId="3" fillId="0" borderId="27" xfId="0" applyNumberFormat="1" applyFont="1" applyFill="1" applyBorder="1" applyAlignment="1">
      <alignment horizontal="center" vertical="center"/>
    </xf>
    <xf numFmtId="0" fontId="3" fillId="0" borderId="27" xfId="0" applyNumberFormat="1" applyFont="1" applyFill="1" applyBorder="1" applyAlignment="1">
      <alignment horizontal="center" vertical="center"/>
    </xf>
    <xf numFmtId="0" fontId="3" fillId="0" borderId="27" xfId="0" quotePrefix="1" applyFont="1" applyFill="1" applyBorder="1" applyAlignment="1">
      <alignment horizontal="center" vertical="center"/>
    </xf>
    <xf numFmtId="164" fontId="3" fillId="0" borderId="27" xfId="0" applyNumberFormat="1" applyFont="1" applyFill="1" applyBorder="1" applyAlignment="1">
      <alignment horizontal="center" vertical="center"/>
    </xf>
    <xf numFmtId="3" fontId="3" fillId="0" borderId="27" xfId="0" applyNumberFormat="1" applyFont="1" applyBorder="1" applyAlignment="1">
      <alignment horizontal="center" vertical="center"/>
    </xf>
    <xf numFmtId="1" fontId="3" fillId="0" borderId="27" xfId="0" applyNumberFormat="1" applyFont="1" applyFill="1" applyBorder="1" applyAlignment="1">
      <alignment horizontal="center" vertical="center"/>
    </xf>
    <xf numFmtId="0" fontId="5" fillId="2" borderId="27" xfId="0" applyFont="1" applyFill="1" applyBorder="1" applyAlignment="1">
      <alignment horizontal="center" vertical="center"/>
    </xf>
    <xf numFmtId="3" fontId="3" fillId="0" borderId="27" xfId="1" applyNumberFormat="1" applyFont="1" applyFill="1" applyBorder="1" applyAlignment="1">
      <alignment horizontal="center" vertical="center"/>
    </xf>
    <xf numFmtId="0" fontId="3" fillId="0" borderId="34" xfId="0" applyFont="1" applyFill="1" applyBorder="1" applyAlignment="1">
      <alignment horizontal="center" vertical="center" wrapText="1"/>
    </xf>
    <xf numFmtId="16" fontId="3" fillId="0" borderId="29" xfId="0" applyNumberFormat="1" applyFont="1" applyFill="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Fill="1" applyBorder="1" applyAlignment="1">
      <alignment vertical="center"/>
    </xf>
    <xf numFmtId="0" fontId="3" fillId="0" borderId="37" xfId="0" applyFont="1" applyFill="1" applyBorder="1" applyAlignment="1">
      <alignment vertical="center" wrapTex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9" fontId="3" fillId="0" borderId="38" xfId="0" applyNumberFormat="1" applyFont="1" applyBorder="1" applyAlignment="1">
      <alignment horizontal="center" vertical="center"/>
    </xf>
    <xf numFmtId="0" fontId="3" fillId="0" borderId="19" xfId="0" applyFont="1" applyFill="1" applyBorder="1" applyAlignment="1">
      <alignment horizontal="center" vertical="center"/>
    </xf>
    <xf numFmtId="16" fontId="3" fillId="0" borderId="40" xfId="0" applyNumberFormat="1"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wrapText="1"/>
    </xf>
    <xf numFmtId="3" fontId="3" fillId="0" borderId="43" xfId="0" applyNumberFormat="1" applyFont="1" applyBorder="1" applyAlignment="1">
      <alignment horizontal="center" vertical="center"/>
    </xf>
    <xf numFmtId="9" fontId="3" fillId="0" borderId="43" xfId="0" applyNumberFormat="1" applyFont="1" applyBorder="1" applyAlignment="1">
      <alignment horizontal="center" vertical="center"/>
    </xf>
    <xf numFmtId="3" fontId="3" fillId="0" borderId="43" xfId="0" applyNumberFormat="1" applyFont="1" applyFill="1" applyBorder="1" applyAlignment="1">
      <alignment horizontal="center" vertical="center"/>
    </xf>
    <xf numFmtId="0" fontId="3" fillId="0" borderId="43" xfId="0" applyFont="1" applyBorder="1" applyAlignment="1">
      <alignment horizontal="center" vertical="center"/>
    </xf>
    <xf numFmtId="0" fontId="5" fillId="2" borderId="43" xfId="0" applyFont="1" applyFill="1" applyBorder="1" applyAlignment="1">
      <alignment horizontal="center" vertical="center"/>
    </xf>
    <xf numFmtId="3" fontId="5" fillId="0" borderId="43" xfId="0" applyNumberFormat="1" applyFont="1" applyFill="1" applyBorder="1" applyAlignment="1">
      <alignment horizontal="center" vertical="center"/>
    </xf>
    <xf numFmtId="0" fontId="5" fillId="0" borderId="43" xfId="0" applyFont="1" applyFill="1" applyBorder="1" applyAlignment="1">
      <alignment horizontal="center" vertical="center"/>
    </xf>
    <xf numFmtId="3" fontId="3" fillId="0" borderId="43" xfId="1" applyNumberFormat="1" applyFont="1" applyFill="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4" xfId="0" applyFont="1" applyBorder="1" applyAlignment="1">
      <alignment horizontal="left"/>
    </xf>
    <xf numFmtId="0" fontId="3" fillId="0" borderId="5" xfId="0" applyFont="1" applyBorder="1"/>
    <xf numFmtId="0" fontId="3" fillId="0" borderId="5" xfId="0" applyFont="1" applyFill="1" applyBorder="1"/>
    <xf numFmtId="0" fontId="3" fillId="0" borderId="5" xfId="0" applyFont="1" applyBorder="1" applyAlignment="1">
      <alignment horizontal="center"/>
    </xf>
    <xf numFmtId="0" fontId="3" fillId="0" borderId="5" xfId="0" applyFont="1" applyFill="1" applyBorder="1" applyAlignment="1">
      <alignment horizontal="center"/>
    </xf>
    <xf numFmtId="0" fontId="3" fillId="0" borderId="3" xfId="0" applyFont="1" applyFill="1" applyBorder="1"/>
    <xf numFmtId="0" fontId="5" fillId="0" borderId="1" xfId="0" applyFont="1" applyFill="1" applyBorder="1"/>
    <xf numFmtId="0" fontId="5" fillId="0" borderId="0" xfId="0" applyFont="1" applyBorder="1"/>
    <xf numFmtId="0" fontId="5" fillId="0" borderId="0" xfId="0" applyFont="1" applyFill="1" applyBorder="1"/>
    <xf numFmtId="0" fontId="5" fillId="0" borderId="0" xfId="0" applyFont="1"/>
    <xf numFmtId="0" fontId="3" fillId="0" borderId="1" xfId="0" applyFont="1"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0" fontId="3" fillId="0" borderId="0" xfId="0" applyFont="1" applyAlignment="1">
      <alignment vertical="top"/>
    </xf>
    <xf numFmtId="0" fontId="3" fillId="0" borderId="0" xfId="0" applyFont="1" applyFill="1" applyBorder="1" applyAlignment="1">
      <alignment horizontal="center"/>
    </xf>
    <xf numFmtId="0" fontId="0" fillId="0" borderId="0" xfId="0" applyBorder="1"/>
    <xf numFmtId="0" fontId="18" fillId="8" borderId="47" xfId="0" applyFont="1" applyFill="1" applyBorder="1" applyAlignment="1">
      <alignment vertical="center" wrapText="1"/>
    </xf>
    <xf numFmtId="0" fontId="18" fillId="8" borderId="48" xfId="0" applyFont="1" applyFill="1" applyBorder="1" applyAlignment="1">
      <alignment horizontal="center" vertical="center" wrapText="1"/>
    </xf>
    <xf numFmtId="0" fontId="18" fillId="8" borderId="49" xfId="0" applyFont="1" applyFill="1" applyBorder="1" applyAlignment="1">
      <alignment horizontal="center" vertical="center" wrapText="1"/>
    </xf>
    <xf numFmtId="0" fontId="19" fillId="0" borderId="23" xfId="0" applyFont="1" applyFill="1" applyBorder="1" applyAlignment="1">
      <alignment vertical="center" wrapText="1"/>
    </xf>
    <xf numFmtId="166" fontId="19" fillId="0" borderId="19" xfId="0" applyNumberFormat="1" applyFont="1" applyFill="1" applyBorder="1" applyAlignment="1">
      <alignment horizontal="center" vertical="center" wrapText="1"/>
    </xf>
    <xf numFmtId="166" fontId="19" fillId="0" borderId="21" xfId="0" applyNumberFormat="1" applyFont="1" applyFill="1" applyBorder="1" applyAlignment="1">
      <alignment horizontal="center" vertical="center" wrapText="1"/>
    </xf>
    <xf numFmtId="166" fontId="0" fillId="0" borderId="0" xfId="0" applyNumberFormat="1" applyBorder="1"/>
    <xf numFmtId="0" fontId="19" fillId="9" borderId="23" xfId="0" applyFont="1" applyFill="1" applyBorder="1" applyAlignment="1">
      <alignment vertical="center" wrapText="1"/>
    </xf>
    <xf numFmtId="166" fontId="19" fillId="9" borderId="19" xfId="0" applyNumberFormat="1" applyFont="1" applyFill="1" applyBorder="1" applyAlignment="1">
      <alignment horizontal="center" vertical="center" wrapText="1"/>
    </xf>
    <xf numFmtId="166" fontId="19" fillId="9" borderId="21" xfId="0" applyNumberFormat="1" applyFont="1" applyFill="1" applyBorder="1" applyAlignment="1">
      <alignment horizontal="center" vertical="center" wrapText="1"/>
    </xf>
    <xf numFmtId="0" fontId="19" fillId="0" borderId="50" xfId="0" applyFont="1" applyFill="1" applyBorder="1" applyAlignment="1">
      <alignment vertical="center" wrapText="1"/>
    </xf>
    <xf numFmtId="166" fontId="19" fillId="0" borderId="51" xfId="0" applyNumberFormat="1" applyFont="1" applyFill="1" applyBorder="1" applyAlignment="1">
      <alignment horizontal="center" vertical="center" wrapText="1"/>
    </xf>
    <xf numFmtId="166" fontId="19" fillId="0" borderId="52" xfId="0" applyNumberFormat="1" applyFont="1" applyFill="1" applyBorder="1" applyAlignment="1">
      <alignment horizontal="center" vertical="center" wrapText="1"/>
    </xf>
    <xf numFmtId="0" fontId="20" fillId="0" borderId="0" xfId="0" applyFont="1" applyBorder="1"/>
    <xf numFmtId="3" fontId="5" fillId="0" borderId="28" xfId="0" applyNumberFormat="1" applyFont="1" applyFill="1" applyBorder="1" applyAlignment="1">
      <alignment horizontal="center" vertical="center"/>
    </xf>
    <xf numFmtId="3" fontId="3" fillId="0" borderId="38"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3" fontId="3" fillId="0" borderId="40" xfId="0" applyNumberFormat="1" applyFont="1" applyFill="1" applyBorder="1" applyAlignment="1">
      <alignment horizontal="center" vertical="center"/>
    </xf>
    <xf numFmtId="0" fontId="3" fillId="0" borderId="17" xfId="0" applyFont="1" applyFill="1" applyBorder="1" applyAlignment="1">
      <alignment horizontal="center"/>
    </xf>
    <xf numFmtId="0" fontId="3" fillId="0" borderId="24" xfId="0" applyFont="1" applyFill="1" applyBorder="1" applyAlignment="1">
      <alignment horizontal="center" vertical="center"/>
    </xf>
    <xf numFmtId="0" fontId="6" fillId="0" borderId="1" xfId="0" quotePrefix="1" applyFont="1" applyFill="1" applyBorder="1" applyAlignment="1">
      <alignment horizontal="left" vertical="top" wrapText="1" indent="3"/>
    </xf>
    <xf numFmtId="0" fontId="6" fillId="0" borderId="0" xfId="0" quotePrefix="1" applyFont="1" applyFill="1" applyBorder="1" applyAlignment="1">
      <alignment horizontal="left" vertical="top" wrapText="1" indent="3"/>
    </xf>
    <xf numFmtId="0" fontId="6" fillId="0" borderId="18" xfId="0" quotePrefix="1" applyFont="1" applyFill="1" applyBorder="1" applyAlignment="1">
      <alignment horizontal="left" vertical="top" wrapText="1" indent="3"/>
    </xf>
    <xf numFmtId="0" fontId="3" fillId="0" borderId="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left" vertical="top" indent="3"/>
    </xf>
    <xf numFmtId="0" fontId="3" fillId="0" borderId="0" xfId="0" applyFont="1" applyBorder="1" applyAlignment="1">
      <alignment horizontal="left" vertical="top" indent="3"/>
    </xf>
    <xf numFmtId="0" fontId="3" fillId="0" borderId="18" xfId="0" applyFont="1" applyBorder="1" applyAlignment="1">
      <alignment horizontal="left" vertical="top" indent="3"/>
    </xf>
    <xf numFmtId="0" fontId="6" fillId="0" borderId="1" xfId="0" applyFont="1" applyFill="1" applyBorder="1" applyAlignment="1">
      <alignment horizontal="left" vertical="top" wrapText="1" indent="3"/>
    </xf>
    <xf numFmtId="0" fontId="6" fillId="0" borderId="0" xfId="0" applyFont="1" applyFill="1" applyBorder="1" applyAlignment="1">
      <alignment horizontal="left" vertical="top" wrapText="1" indent="3"/>
    </xf>
    <xf numFmtId="0" fontId="6" fillId="0" borderId="18" xfId="0" applyFont="1" applyFill="1" applyBorder="1" applyAlignment="1">
      <alignment horizontal="left" vertical="top" wrapText="1" indent="3"/>
    </xf>
    <xf numFmtId="0" fontId="4" fillId="0" borderId="45" xfId="0" applyFont="1" applyBorder="1" applyAlignment="1">
      <alignment horizontal="left" vertical="top" wrapText="1" indent="3"/>
    </xf>
    <xf numFmtId="0" fontId="4" fillId="0" borderId="46" xfId="0" applyFont="1" applyBorder="1" applyAlignment="1">
      <alignment horizontal="left" vertical="top" wrapText="1" indent="3"/>
    </xf>
    <xf numFmtId="0" fontId="4" fillId="0" borderId="10" xfId="0" applyFont="1" applyBorder="1" applyAlignment="1">
      <alignment horizontal="left" vertical="top" wrapText="1" indent="3"/>
    </xf>
    <xf numFmtId="0" fontId="8" fillId="0" borderId="1" xfId="0" applyFont="1" applyBorder="1" applyAlignment="1">
      <alignment horizontal="left" vertical="top" indent="3"/>
    </xf>
    <xf numFmtId="0" fontId="8" fillId="0" borderId="0" xfId="0" applyFont="1" applyBorder="1" applyAlignment="1">
      <alignment horizontal="left" vertical="top" indent="3"/>
    </xf>
    <xf numFmtId="0" fontId="8" fillId="0" borderId="18" xfId="0" applyFont="1" applyBorder="1" applyAlignment="1">
      <alignment horizontal="left" vertical="top" indent="3"/>
    </xf>
    <xf numFmtId="0" fontId="10" fillId="0" borderId="1" xfId="0" applyFont="1" applyBorder="1" applyAlignment="1">
      <alignment horizontal="left" vertical="top" indent="3"/>
    </xf>
    <xf numFmtId="0" fontId="10" fillId="0" borderId="0" xfId="0" applyFont="1" applyBorder="1" applyAlignment="1">
      <alignment horizontal="left" vertical="top" indent="3"/>
    </xf>
    <xf numFmtId="0" fontId="10" fillId="0" borderId="18" xfId="0" applyFont="1" applyBorder="1" applyAlignment="1">
      <alignment horizontal="left" vertical="top" indent="3"/>
    </xf>
    <xf numFmtId="0" fontId="4" fillId="0" borderId="1" xfId="0" applyFont="1" applyBorder="1" applyAlignment="1">
      <alignment horizontal="left" vertical="top" wrapText="1" indent="3"/>
    </xf>
    <xf numFmtId="0" fontId="4" fillId="0" borderId="0" xfId="0" applyFont="1" applyBorder="1" applyAlignment="1">
      <alignment horizontal="left" vertical="top" wrapText="1" indent="3"/>
    </xf>
    <xf numFmtId="0" fontId="4" fillId="0" borderId="18" xfId="0" applyFont="1" applyBorder="1" applyAlignment="1">
      <alignment horizontal="left" vertical="top" wrapText="1" indent="3"/>
    </xf>
    <xf numFmtId="0" fontId="3" fillId="0" borderId="1" xfId="0" applyFont="1" applyBorder="1" applyAlignment="1">
      <alignment horizontal="left" vertical="top" wrapText="1" indent="3"/>
    </xf>
    <xf numFmtId="0" fontId="3" fillId="0" borderId="0" xfId="0" applyFont="1" applyBorder="1" applyAlignment="1">
      <alignment horizontal="left" vertical="top" wrapText="1" indent="3"/>
    </xf>
    <xf numFmtId="0" fontId="3" fillId="0" borderId="18" xfId="0" applyFont="1" applyBorder="1" applyAlignment="1">
      <alignment horizontal="left" vertical="top" wrapText="1" indent="3"/>
    </xf>
    <xf numFmtId="0" fontId="6" fillId="0" borderId="45" xfId="0" quotePrefix="1" applyFont="1" applyFill="1" applyBorder="1" applyAlignment="1">
      <alignment horizontal="left" vertical="top" wrapText="1" indent="3"/>
    </xf>
    <xf numFmtId="0" fontId="6" fillId="0" borderId="46" xfId="0" quotePrefix="1" applyFont="1" applyFill="1" applyBorder="1" applyAlignment="1">
      <alignment horizontal="left" vertical="top" wrapText="1" indent="3"/>
    </xf>
    <xf numFmtId="0" fontId="6" fillId="0" borderId="10" xfId="0" quotePrefix="1" applyFont="1" applyFill="1" applyBorder="1" applyAlignment="1">
      <alignment horizontal="left" vertical="top" wrapText="1" indent="3"/>
    </xf>
  </cellXfs>
  <cellStyles count="48">
    <cellStyle name="Comma" xfId="1" builtinId="3"/>
    <cellStyle name="Currency 2" xfId="3"/>
    <cellStyle name="Normal" xfId="0" builtinId="0"/>
    <cellStyle name="Normal 114" xfId="4"/>
    <cellStyle name="Normal 145" xfId="5"/>
    <cellStyle name="Normal 146" xfId="6"/>
    <cellStyle name="Normal 2" xfId="7"/>
    <cellStyle name="Normal 2 2" xfId="8"/>
    <cellStyle name="Normal 28" xfId="9"/>
    <cellStyle name="Normal 3" xfId="10"/>
    <cellStyle name="Normal 31" xfId="11"/>
    <cellStyle name="Normal 34" xfId="12"/>
    <cellStyle name="Normal 37" xfId="13"/>
    <cellStyle name="Normal 4" xfId="14"/>
    <cellStyle name="Normal 40" xfId="15"/>
    <cellStyle name="Normal 41" xfId="16"/>
    <cellStyle name="Normal 42" xfId="17"/>
    <cellStyle name="Normal 43" xfId="18"/>
    <cellStyle name="Normal 46" xfId="19"/>
    <cellStyle name="Normal 49" xfId="20"/>
    <cellStyle name="Normal 5" xfId="21"/>
    <cellStyle name="Normal 5 2" xfId="22"/>
    <cellStyle name="Normal 52" xfId="23"/>
    <cellStyle name="Normal 55" xfId="24"/>
    <cellStyle name="Normal 56" xfId="25"/>
    <cellStyle name="Normal 57" xfId="26"/>
    <cellStyle name="Normal 68" xfId="27"/>
    <cellStyle name="Normal 74" xfId="28"/>
    <cellStyle name="Normal 79" xfId="29"/>
    <cellStyle name="Normal 82" xfId="30"/>
    <cellStyle name="Normal 85" xfId="31"/>
    <cellStyle name="Normal 88" xfId="32"/>
    <cellStyle name="Normal 89" xfId="33"/>
    <cellStyle name="Percent" xfId="2" builtinId="5"/>
    <cellStyle name="pmxBorderCellsS" xfId="34"/>
    <cellStyle name="pmxCategoryHeadingB" xfId="35"/>
    <cellStyle name="pmxCategoryHeadingM" xfId="36"/>
    <cellStyle name="pmxHeadingB" xfId="37"/>
    <cellStyle name="pmxHeadingL" xfId="38"/>
    <cellStyle name="pmxHeadingM" xfId="39"/>
    <cellStyle name="pmxHeadingS" xfId="40"/>
    <cellStyle name="pmxMinorHeadingB" xfId="41"/>
    <cellStyle name="pmxMinorHeadingS" xfId="42"/>
    <cellStyle name="pmxSubHeadingB" xfId="43"/>
    <cellStyle name="pmxSubHeadingM" xfId="44"/>
    <cellStyle name="pmxSubSubHeadingB" xfId="45"/>
    <cellStyle name="pmxSubSubHeadingM" xfId="46"/>
    <cellStyle name="pmxSubSubHeadingS"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zoomScale="70" zoomScaleNormal="70" zoomScaleSheetLayoutView="80" workbookViewId="0">
      <pane xSplit="3" ySplit="4" topLeftCell="D5" activePane="bottomRight" state="frozen"/>
      <selection pane="topRight" activeCell="D1" sqref="D1"/>
      <selection pane="bottomLeft" activeCell="A5" sqref="A5"/>
      <selection pane="bottomRight" activeCell="F5" sqref="F5"/>
    </sheetView>
  </sheetViews>
  <sheetFormatPr defaultRowHeight="15.75" x14ac:dyDescent="0.25"/>
  <cols>
    <col min="1" max="1" width="2.7109375" style="4" customWidth="1"/>
    <col min="2" max="2" width="5.140625" style="2" customWidth="1"/>
    <col min="3" max="3" width="30.28515625" style="3" customWidth="1"/>
    <col min="4" max="4" width="46.42578125" style="4" customWidth="1"/>
    <col min="5" max="5" width="13.7109375" style="2" customWidth="1"/>
    <col min="6" max="6" width="11.7109375" style="2" customWidth="1"/>
    <col min="7" max="7" width="16.28515625" style="5" customWidth="1"/>
    <col min="8" max="8" width="11.7109375" style="2" customWidth="1"/>
    <col min="9" max="9" width="12.7109375" style="2" customWidth="1"/>
    <col min="10" max="10" width="13.85546875" style="4" customWidth="1"/>
    <col min="11" max="11" width="15.7109375" style="4" customWidth="1"/>
    <col min="12" max="12" width="17.5703125" style="4" customWidth="1"/>
    <col min="13" max="13" width="15.7109375" style="3" customWidth="1"/>
    <col min="14" max="14" width="22.140625" style="3" customWidth="1"/>
    <col min="15" max="15" width="13.7109375" style="3" customWidth="1"/>
    <col min="16" max="22" width="13.7109375" style="4" customWidth="1"/>
    <col min="23" max="23" width="5.5703125" style="3" customWidth="1"/>
    <col min="24" max="24" width="33.42578125" style="3" customWidth="1"/>
    <col min="25" max="25" width="18.7109375" style="4" customWidth="1"/>
    <col min="26" max="34" width="18.7109375" style="3" customWidth="1"/>
    <col min="35" max="36" width="18.7109375" style="4" customWidth="1"/>
    <col min="37" max="37" width="18.7109375" style="3" customWidth="1"/>
    <col min="38" max="38" width="14.140625" style="3" customWidth="1"/>
    <col min="39" max="39" width="14" style="3" bestFit="1" customWidth="1"/>
    <col min="40" max="42" width="11.7109375" style="3" customWidth="1"/>
    <col min="43" max="16384" width="9.140625" style="3"/>
  </cols>
  <sheetData>
    <row r="1" spans="1:40" ht="16.5" thickBot="1" x14ac:dyDescent="0.3">
      <c r="A1" s="1"/>
      <c r="I1" s="6"/>
    </row>
    <row r="2" spans="1:40" ht="16.5" thickBot="1" x14ac:dyDescent="0.3">
      <c r="A2" s="7"/>
      <c r="B2" s="8"/>
      <c r="C2" s="9"/>
      <c r="D2" s="150" t="s">
        <v>0</v>
      </c>
      <c r="E2" s="151"/>
      <c r="F2" s="151"/>
      <c r="G2" s="151"/>
      <c r="H2" s="151"/>
      <c r="I2" s="152"/>
      <c r="J2" s="150" t="s">
        <v>1</v>
      </c>
      <c r="K2" s="151"/>
      <c r="L2" s="151"/>
      <c r="M2" s="151"/>
      <c r="N2" s="151"/>
      <c r="O2" s="151"/>
      <c r="P2" s="151"/>
      <c r="Q2" s="151"/>
      <c r="R2" s="151"/>
      <c r="S2" s="151"/>
      <c r="T2" s="151"/>
      <c r="U2" s="151"/>
      <c r="V2" s="10"/>
      <c r="W2" s="8"/>
      <c r="X2" s="11"/>
      <c r="Y2" s="153" t="s">
        <v>2</v>
      </c>
      <c r="Z2" s="153"/>
      <c r="AA2" s="153"/>
      <c r="AB2" s="153"/>
      <c r="AC2" s="153"/>
      <c r="AD2" s="153"/>
      <c r="AE2" s="153"/>
      <c r="AF2" s="153"/>
      <c r="AG2" s="153"/>
      <c r="AH2" s="153"/>
      <c r="AI2" s="153"/>
      <c r="AJ2" s="153"/>
      <c r="AK2" s="153"/>
      <c r="AL2" s="154" t="s">
        <v>3</v>
      </c>
      <c r="AM2" s="155"/>
    </row>
    <row r="3" spans="1:40" s="25" customFormat="1" ht="95.25" thickBot="1" x14ac:dyDescent="0.3">
      <c r="A3" s="12"/>
      <c r="B3" s="13" t="s">
        <v>4</v>
      </c>
      <c r="C3" s="14" t="s">
        <v>5</v>
      </c>
      <c r="D3" s="15" t="s">
        <v>6</v>
      </c>
      <c r="E3" s="16" t="s">
        <v>7</v>
      </c>
      <c r="F3" s="16" t="s">
        <v>8</v>
      </c>
      <c r="G3" s="17" t="s">
        <v>9</v>
      </c>
      <c r="H3" s="17" t="s">
        <v>10</v>
      </c>
      <c r="I3" s="18" t="s">
        <v>11</v>
      </c>
      <c r="J3" s="17" t="s">
        <v>12</v>
      </c>
      <c r="K3" s="16" t="s">
        <v>13</v>
      </c>
      <c r="L3" s="16" t="s">
        <v>14</v>
      </c>
      <c r="M3" s="16" t="s">
        <v>15</v>
      </c>
      <c r="N3" s="16" t="s">
        <v>16</v>
      </c>
      <c r="O3" s="16" t="s">
        <v>17</v>
      </c>
      <c r="P3" s="16" t="s">
        <v>18</v>
      </c>
      <c r="Q3" s="16" t="s">
        <v>19</v>
      </c>
      <c r="R3" s="16" t="s">
        <v>20</v>
      </c>
      <c r="S3" s="16" t="s">
        <v>21</v>
      </c>
      <c r="T3" s="16" t="s">
        <v>22</v>
      </c>
      <c r="U3" s="19" t="s">
        <v>23</v>
      </c>
      <c r="V3" s="18" t="s">
        <v>24</v>
      </c>
      <c r="W3" s="20" t="str">
        <f>B3</f>
        <v>No.</v>
      </c>
      <c r="X3" s="21" t="str">
        <f>C3</f>
        <v>Supply-Side Option</v>
      </c>
      <c r="Y3" s="22" t="s">
        <v>25</v>
      </c>
      <c r="Z3" s="16" t="s">
        <v>26</v>
      </c>
      <c r="AA3" s="16" t="s">
        <v>27</v>
      </c>
      <c r="AB3" s="16" t="s">
        <v>28</v>
      </c>
      <c r="AC3" s="16" t="s">
        <v>29</v>
      </c>
      <c r="AD3" s="16" t="s">
        <v>30</v>
      </c>
      <c r="AE3" s="16" t="s">
        <v>31</v>
      </c>
      <c r="AF3" s="16" t="s">
        <v>32</v>
      </c>
      <c r="AG3" s="16" t="s">
        <v>33</v>
      </c>
      <c r="AH3" s="16" t="s">
        <v>34</v>
      </c>
      <c r="AI3" s="16" t="s">
        <v>35</v>
      </c>
      <c r="AJ3" s="16" t="s">
        <v>36</v>
      </c>
      <c r="AK3" s="16" t="s">
        <v>37</v>
      </c>
      <c r="AL3" s="22" t="s">
        <v>38</v>
      </c>
      <c r="AM3" s="23" t="s">
        <v>39</v>
      </c>
      <c r="AN3" s="24"/>
    </row>
    <row r="4" spans="1:40" ht="5.0999999999999996" customHeight="1" x14ac:dyDescent="0.25">
      <c r="A4" s="7"/>
      <c r="B4" s="26"/>
      <c r="C4" s="27"/>
      <c r="D4" s="1"/>
      <c r="E4" s="28"/>
      <c r="F4" s="28"/>
      <c r="G4" s="29"/>
      <c r="H4" s="29"/>
      <c r="I4" s="30"/>
      <c r="J4" s="31"/>
      <c r="K4" s="32"/>
      <c r="L4" s="32"/>
      <c r="M4" s="32"/>
      <c r="N4" s="32"/>
      <c r="O4" s="32"/>
      <c r="P4" s="32"/>
      <c r="Q4" s="32"/>
      <c r="R4" s="32"/>
      <c r="S4" s="32"/>
      <c r="T4" s="32"/>
      <c r="U4" s="33"/>
      <c r="V4" s="34"/>
      <c r="W4" s="35"/>
      <c r="X4" s="35"/>
      <c r="Y4" s="36"/>
      <c r="Z4" s="32"/>
      <c r="AA4" s="32"/>
      <c r="AB4" s="32"/>
      <c r="AC4" s="32"/>
      <c r="AD4" s="32"/>
      <c r="AE4" s="32"/>
      <c r="AF4" s="32"/>
      <c r="AG4" s="32"/>
      <c r="AH4" s="32"/>
      <c r="AI4" s="32"/>
      <c r="AJ4" s="32"/>
      <c r="AK4" s="32"/>
      <c r="AL4" s="36"/>
      <c r="AM4" s="27"/>
      <c r="AN4" s="37"/>
    </row>
    <row r="5" spans="1:40" s="66" customFormat="1" ht="68.099999999999994" customHeight="1" x14ac:dyDescent="0.25">
      <c r="A5" s="38"/>
      <c r="B5" s="39">
        <v>1</v>
      </c>
      <c r="C5" s="40" t="s">
        <v>40</v>
      </c>
      <c r="D5" s="41" t="s">
        <v>41</v>
      </c>
      <c r="E5" s="42" t="s">
        <v>42</v>
      </c>
      <c r="F5" s="43">
        <v>231</v>
      </c>
      <c r="G5" s="44">
        <v>218</v>
      </c>
      <c r="H5" s="45">
        <v>0.11</v>
      </c>
      <c r="I5" s="46" t="s">
        <v>43</v>
      </c>
      <c r="J5" s="47">
        <v>4.3478260869565216E-2</v>
      </c>
      <c r="K5" s="48">
        <v>9830</v>
      </c>
      <c r="L5" s="48">
        <v>10170</v>
      </c>
      <c r="M5" s="49" t="s">
        <v>44</v>
      </c>
      <c r="N5" s="50" t="s">
        <v>45</v>
      </c>
      <c r="O5" s="51">
        <v>0.43</v>
      </c>
      <c r="P5" s="43">
        <v>40</v>
      </c>
      <c r="Q5" s="43" t="s">
        <v>46</v>
      </c>
      <c r="R5" s="43">
        <v>11</v>
      </c>
      <c r="S5" s="52">
        <v>0</v>
      </c>
      <c r="T5" s="53">
        <v>1.8</v>
      </c>
      <c r="U5" s="54">
        <v>0.04</v>
      </c>
      <c r="V5" s="55">
        <v>24</v>
      </c>
      <c r="W5" s="56">
        <v>2</v>
      </c>
      <c r="X5" s="40" t="s">
        <v>40</v>
      </c>
      <c r="Y5" s="57">
        <v>30</v>
      </c>
      <c r="Z5" s="58" t="s">
        <v>47</v>
      </c>
      <c r="AA5" s="59">
        <v>115000</v>
      </c>
      <c r="AB5" s="60">
        <v>0.25</v>
      </c>
      <c r="AC5" s="61">
        <v>143750</v>
      </c>
      <c r="AD5" s="61">
        <v>10800</v>
      </c>
      <c r="AE5" s="62">
        <v>6.7</v>
      </c>
      <c r="AF5" s="62">
        <v>6.9</v>
      </c>
      <c r="AG5" s="63">
        <v>6.7</v>
      </c>
      <c r="AH5" s="64" t="s">
        <v>48</v>
      </c>
      <c r="AI5" s="43">
        <v>4</v>
      </c>
      <c r="AJ5" s="48">
        <v>295</v>
      </c>
      <c r="AK5" s="61">
        <v>1380</v>
      </c>
      <c r="AL5" s="57" t="s">
        <v>49</v>
      </c>
      <c r="AM5" s="65" t="s">
        <v>49</v>
      </c>
    </row>
    <row r="6" spans="1:40" s="66" customFormat="1" ht="68.099999999999994" customHeight="1" x14ac:dyDescent="0.25">
      <c r="A6" s="38"/>
      <c r="B6" s="39">
        <v>2</v>
      </c>
      <c r="C6" s="40" t="s">
        <v>50</v>
      </c>
      <c r="D6" s="41" t="s">
        <v>51</v>
      </c>
      <c r="E6" s="42" t="s">
        <v>42</v>
      </c>
      <c r="F6" s="52">
        <v>110</v>
      </c>
      <c r="G6" s="44">
        <v>107</v>
      </c>
      <c r="H6" s="45">
        <v>0.25</v>
      </c>
      <c r="I6" s="46" t="s">
        <v>43</v>
      </c>
      <c r="J6" s="47">
        <v>6.363636363636363E-2</v>
      </c>
      <c r="K6" s="48">
        <v>8300</v>
      </c>
      <c r="L6" s="48">
        <v>8470</v>
      </c>
      <c r="M6" s="49" t="s">
        <v>44</v>
      </c>
      <c r="N6" s="50" t="s">
        <v>52</v>
      </c>
      <c r="O6" s="67">
        <v>0.25</v>
      </c>
      <c r="P6" s="43">
        <v>84</v>
      </c>
      <c r="Q6" s="43" t="s">
        <v>46</v>
      </c>
      <c r="R6" s="43">
        <v>10</v>
      </c>
      <c r="S6" s="68">
        <v>0.36</v>
      </c>
      <c r="T6" s="53">
        <v>0.9</v>
      </c>
      <c r="U6" s="69">
        <v>2.1999999999999999E-2</v>
      </c>
      <c r="V6" s="55">
        <v>24</v>
      </c>
      <c r="W6" s="56">
        <v>3</v>
      </c>
      <c r="X6" s="40" t="s">
        <v>50</v>
      </c>
      <c r="Y6" s="57">
        <v>30</v>
      </c>
      <c r="Z6" s="58" t="s">
        <v>47</v>
      </c>
      <c r="AA6" s="70">
        <v>116000</v>
      </c>
      <c r="AB6" s="60">
        <v>0.25</v>
      </c>
      <c r="AC6" s="61">
        <v>145000</v>
      </c>
      <c r="AD6" s="61">
        <v>10900</v>
      </c>
      <c r="AE6" s="62">
        <v>11</v>
      </c>
      <c r="AF6" s="62">
        <v>7.2</v>
      </c>
      <c r="AG6" s="63">
        <v>6.25</v>
      </c>
      <c r="AH6" s="64" t="s">
        <v>48</v>
      </c>
      <c r="AI6" s="43">
        <v>11</v>
      </c>
      <c r="AJ6" s="48">
        <v>72</v>
      </c>
      <c r="AK6" s="61">
        <v>1260</v>
      </c>
      <c r="AL6" s="57" t="s">
        <v>49</v>
      </c>
      <c r="AM6" s="65" t="s">
        <v>49</v>
      </c>
    </row>
    <row r="7" spans="1:40" s="66" customFormat="1" ht="68.099999999999994" customHeight="1" x14ac:dyDescent="0.25">
      <c r="A7" s="38"/>
      <c r="B7" s="39">
        <v>3</v>
      </c>
      <c r="C7" s="40" t="s">
        <v>53</v>
      </c>
      <c r="D7" s="41" t="s">
        <v>54</v>
      </c>
      <c r="E7" s="42" t="s">
        <v>55</v>
      </c>
      <c r="F7" s="52">
        <v>424</v>
      </c>
      <c r="G7" s="44">
        <v>400</v>
      </c>
      <c r="H7" s="45">
        <v>0.7</v>
      </c>
      <c r="I7" s="46" t="s">
        <v>43</v>
      </c>
      <c r="J7" s="47">
        <v>3.7499999999999999E-2</v>
      </c>
      <c r="K7" s="48">
        <v>6290</v>
      </c>
      <c r="L7" s="48">
        <v>6450</v>
      </c>
      <c r="M7" s="49" t="s">
        <v>44</v>
      </c>
      <c r="N7" s="50" t="s">
        <v>56</v>
      </c>
      <c r="O7" s="67">
        <v>0.33</v>
      </c>
      <c r="P7" s="43">
        <v>55</v>
      </c>
      <c r="Q7" s="43" t="s">
        <v>57</v>
      </c>
      <c r="R7" s="64" t="s">
        <v>58</v>
      </c>
      <c r="S7" s="71">
        <v>1.9</v>
      </c>
      <c r="T7" s="53">
        <v>3.9</v>
      </c>
      <c r="U7" s="69">
        <v>2.9000000000000001E-2</v>
      </c>
      <c r="V7" s="55">
        <v>30</v>
      </c>
      <c r="W7" s="56">
        <v>5</v>
      </c>
      <c r="X7" s="40" t="s">
        <v>53</v>
      </c>
      <c r="Y7" s="57">
        <v>30</v>
      </c>
      <c r="Z7" s="58" t="s">
        <v>47</v>
      </c>
      <c r="AA7" s="59">
        <v>449000</v>
      </c>
      <c r="AB7" s="60">
        <v>0.25</v>
      </c>
      <c r="AC7" s="61">
        <v>561250</v>
      </c>
      <c r="AD7" s="61">
        <v>56200</v>
      </c>
      <c r="AE7" s="62">
        <v>7.4</v>
      </c>
      <c r="AF7" s="62">
        <v>3.3</v>
      </c>
      <c r="AG7" s="63">
        <v>2.7</v>
      </c>
      <c r="AH7" s="64" t="s">
        <v>48</v>
      </c>
      <c r="AI7" s="43">
        <v>370</v>
      </c>
      <c r="AJ7" s="48">
        <v>950</v>
      </c>
      <c r="AK7" s="61">
        <v>9770</v>
      </c>
      <c r="AL7" s="57" t="s">
        <v>49</v>
      </c>
      <c r="AM7" s="65" t="s">
        <v>49</v>
      </c>
    </row>
    <row r="8" spans="1:40" s="66" customFormat="1" ht="66.95" customHeight="1" x14ac:dyDescent="0.25">
      <c r="A8" s="38"/>
      <c r="B8" s="39">
        <v>4</v>
      </c>
      <c r="C8" s="40" t="s">
        <v>59</v>
      </c>
      <c r="D8" s="41" t="s">
        <v>60</v>
      </c>
      <c r="E8" s="42" t="s">
        <v>61</v>
      </c>
      <c r="F8" s="42">
        <v>35</v>
      </c>
      <c r="G8" s="72">
        <v>35</v>
      </c>
      <c r="H8" s="45">
        <v>0.85</v>
      </c>
      <c r="I8" s="55" t="s">
        <v>62</v>
      </c>
      <c r="J8" s="73">
        <v>1</v>
      </c>
      <c r="K8" s="61">
        <v>13000</v>
      </c>
      <c r="L8" s="61">
        <v>13350</v>
      </c>
      <c r="M8" s="74" t="s">
        <v>63</v>
      </c>
      <c r="N8" s="58" t="s">
        <v>49</v>
      </c>
      <c r="O8" s="75">
        <v>0.25</v>
      </c>
      <c r="P8" s="76">
        <v>1.75</v>
      </c>
      <c r="Q8" s="62" t="s">
        <v>64</v>
      </c>
      <c r="R8" s="77">
        <v>180</v>
      </c>
      <c r="S8" s="62">
        <v>1</v>
      </c>
      <c r="T8" s="78">
        <v>3.83</v>
      </c>
      <c r="U8" s="79">
        <v>7.4999999999999997E-2</v>
      </c>
      <c r="V8" s="55">
        <v>36</v>
      </c>
      <c r="W8" s="56">
        <v>7</v>
      </c>
      <c r="X8" s="40" t="s">
        <v>59</v>
      </c>
      <c r="Y8" s="57">
        <v>40</v>
      </c>
      <c r="Z8" s="58" t="s">
        <v>47</v>
      </c>
      <c r="AA8" s="80">
        <v>170800</v>
      </c>
      <c r="AB8" s="75">
        <v>0.25</v>
      </c>
      <c r="AC8" s="61">
        <v>213500</v>
      </c>
      <c r="AD8" s="61">
        <v>32000</v>
      </c>
      <c r="AE8" s="81">
        <v>145</v>
      </c>
      <c r="AF8" s="76">
        <v>9.6</v>
      </c>
      <c r="AG8" s="82" t="s">
        <v>49</v>
      </c>
      <c r="AH8" s="64" t="s">
        <v>48</v>
      </c>
      <c r="AI8" s="43" t="s">
        <v>49</v>
      </c>
      <c r="AJ8" s="43" t="s">
        <v>49</v>
      </c>
      <c r="AK8" s="83">
        <v>2080</v>
      </c>
      <c r="AL8" s="57" t="s">
        <v>49</v>
      </c>
      <c r="AM8" s="65" t="s">
        <v>49</v>
      </c>
    </row>
    <row r="9" spans="1:40" s="66" customFormat="1" ht="66.95" customHeight="1" x14ac:dyDescent="0.25">
      <c r="A9" s="38"/>
      <c r="B9" s="39">
        <v>5</v>
      </c>
      <c r="C9" s="40" t="s">
        <v>65</v>
      </c>
      <c r="D9" s="41" t="s">
        <v>66</v>
      </c>
      <c r="E9" s="42" t="s">
        <v>61</v>
      </c>
      <c r="F9" s="42">
        <v>35</v>
      </c>
      <c r="G9" s="84" t="s">
        <v>49</v>
      </c>
      <c r="H9" s="45">
        <v>0.85</v>
      </c>
      <c r="I9" s="55" t="s">
        <v>49</v>
      </c>
      <c r="J9" s="73">
        <v>1</v>
      </c>
      <c r="K9" s="42" t="s">
        <v>49</v>
      </c>
      <c r="L9" s="42" t="s">
        <v>49</v>
      </c>
      <c r="M9" s="84" t="s">
        <v>67</v>
      </c>
      <c r="N9" s="58" t="s">
        <v>49</v>
      </c>
      <c r="O9" s="60">
        <v>0.5</v>
      </c>
      <c r="P9" s="42">
        <v>4.5</v>
      </c>
      <c r="Q9" s="43" t="s">
        <v>46</v>
      </c>
      <c r="R9" s="42">
        <v>10</v>
      </c>
      <c r="S9" s="76">
        <v>0.2</v>
      </c>
      <c r="T9" s="78">
        <v>3.83</v>
      </c>
      <c r="U9" s="79">
        <v>0.06</v>
      </c>
      <c r="V9" s="55" t="s">
        <v>68</v>
      </c>
      <c r="W9" s="56">
        <v>8</v>
      </c>
      <c r="X9" s="40" t="s">
        <v>65</v>
      </c>
      <c r="Y9" s="57">
        <v>30</v>
      </c>
      <c r="Z9" s="58" t="s">
        <v>47</v>
      </c>
      <c r="AA9" s="83">
        <v>235700</v>
      </c>
      <c r="AB9" s="60">
        <v>0.2</v>
      </c>
      <c r="AC9" s="61">
        <v>282800</v>
      </c>
      <c r="AD9" s="61">
        <v>70700</v>
      </c>
      <c r="AE9" s="81">
        <v>110</v>
      </c>
      <c r="AF9" s="42">
        <v>16.8</v>
      </c>
      <c r="AG9" s="43" t="s">
        <v>49</v>
      </c>
      <c r="AH9" s="64" t="s">
        <v>48</v>
      </c>
      <c r="AI9" s="43" t="s">
        <v>49</v>
      </c>
      <c r="AJ9" s="43" t="s">
        <v>49</v>
      </c>
      <c r="AK9" s="83">
        <v>3940</v>
      </c>
      <c r="AL9" s="57" t="s">
        <v>49</v>
      </c>
      <c r="AM9" s="65" t="s">
        <v>49</v>
      </c>
    </row>
    <row r="10" spans="1:40" s="66" customFormat="1" ht="66.95" customHeight="1" x14ac:dyDescent="0.25">
      <c r="A10" s="38"/>
      <c r="B10" s="39">
        <v>6</v>
      </c>
      <c r="C10" s="40" t="s">
        <v>69</v>
      </c>
      <c r="D10" s="41" t="s">
        <v>70</v>
      </c>
      <c r="E10" s="42" t="s">
        <v>71</v>
      </c>
      <c r="F10" s="42">
        <v>50</v>
      </c>
      <c r="G10" s="42" t="s">
        <v>49</v>
      </c>
      <c r="H10" s="72" t="s">
        <v>49</v>
      </c>
      <c r="I10" s="55" t="s">
        <v>49</v>
      </c>
      <c r="J10" s="72" t="s">
        <v>72</v>
      </c>
      <c r="K10" s="42" t="s">
        <v>49</v>
      </c>
      <c r="L10" s="42" t="s">
        <v>49</v>
      </c>
      <c r="M10" s="42" t="s">
        <v>49</v>
      </c>
      <c r="N10" s="42" t="s">
        <v>49</v>
      </c>
      <c r="O10" s="75">
        <v>0</v>
      </c>
      <c r="P10" s="58" t="s">
        <v>73</v>
      </c>
      <c r="Q10" s="42" t="s">
        <v>49</v>
      </c>
      <c r="R10" s="42" t="s">
        <v>49</v>
      </c>
      <c r="S10" s="62" t="s">
        <v>49</v>
      </c>
      <c r="T10" s="42">
        <v>2</v>
      </c>
      <c r="U10" s="42" t="s">
        <v>49</v>
      </c>
      <c r="V10" s="85" t="s">
        <v>74</v>
      </c>
      <c r="W10" s="56">
        <v>10</v>
      </c>
      <c r="X10" s="40" t="s">
        <v>69</v>
      </c>
      <c r="Y10" s="57" t="s">
        <v>75</v>
      </c>
      <c r="Z10" s="58" t="s">
        <v>47</v>
      </c>
      <c r="AA10" s="80">
        <v>71000</v>
      </c>
      <c r="AB10" s="75">
        <v>0.12</v>
      </c>
      <c r="AC10" s="61">
        <v>79500</v>
      </c>
      <c r="AD10" s="61">
        <v>9900</v>
      </c>
      <c r="AE10" s="61">
        <v>12</v>
      </c>
      <c r="AF10" s="86" t="s">
        <v>49</v>
      </c>
      <c r="AG10" s="82" t="s">
        <v>49</v>
      </c>
      <c r="AH10" s="48" t="s">
        <v>76</v>
      </c>
      <c r="AI10" s="43" t="s">
        <v>49</v>
      </c>
      <c r="AJ10" s="43" t="s">
        <v>49</v>
      </c>
      <c r="AK10" s="83">
        <v>1240</v>
      </c>
      <c r="AL10" s="87">
        <v>100</v>
      </c>
      <c r="AM10" s="88">
        <v>85</v>
      </c>
    </row>
    <row r="11" spans="1:40" s="66" customFormat="1" ht="66.95" customHeight="1" thickBot="1" x14ac:dyDescent="0.3">
      <c r="A11" s="38"/>
      <c r="B11" s="89">
        <v>7</v>
      </c>
      <c r="C11" s="90" t="s">
        <v>77</v>
      </c>
      <c r="D11" s="91" t="s">
        <v>78</v>
      </c>
      <c r="E11" s="92" t="s">
        <v>71</v>
      </c>
      <c r="F11" s="92">
        <v>10</v>
      </c>
      <c r="G11" s="92" t="s">
        <v>49</v>
      </c>
      <c r="H11" s="93" t="s">
        <v>49</v>
      </c>
      <c r="I11" s="94" t="s">
        <v>49</v>
      </c>
      <c r="J11" s="93" t="s">
        <v>79</v>
      </c>
      <c r="K11" s="92" t="s">
        <v>49</v>
      </c>
      <c r="L11" s="92" t="s">
        <v>49</v>
      </c>
      <c r="M11" s="92" t="s">
        <v>49</v>
      </c>
      <c r="N11" s="92" t="s">
        <v>49</v>
      </c>
      <c r="O11" s="95">
        <v>0</v>
      </c>
      <c r="P11" s="58" t="s">
        <v>73</v>
      </c>
      <c r="Q11" s="92" t="s">
        <v>49</v>
      </c>
      <c r="R11" s="92" t="s">
        <v>49</v>
      </c>
      <c r="S11" s="96" t="s">
        <v>49</v>
      </c>
      <c r="T11" s="92">
        <v>2</v>
      </c>
      <c r="U11" s="92" t="s">
        <v>49</v>
      </c>
      <c r="V11" s="97" t="s">
        <v>74</v>
      </c>
      <c r="W11" s="98">
        <v>11</v>
      </c>
      <c r="X11" s="90" t="s">
        <v>77</v>
      </c>
      <c r="Y11" s="99" t="s">
        <v>75</v>
      </c>
      <c r="Z11" s="100" t="s">
        <v>47</v>
      </c>
      <c r="AA11" s="101">
        <v>36700</v>
      </c>
      <c r="AB11" s="102">
        <v>0.12</v>
      </c>
      <c r="AC11" s="103">
        <v>41100</v>
      </c>
      <c r="AD11" s="103">
        <v>5100</v>
      </c>
      <c r="AE11" s="103">
        <v>30</v>
      </c>
      <c r="AF11" s="104" t="s">
        <v>49</v>
      </c>
      <c r="AG11" s="105" t="s">
        <v>49</v>
      </c>
      <c r="AH11" s="106" t="s">
        <v>80</v>
      </c>
      <c r="AI11" s="107" t="s">
        <v>49</v>
      </c>
      <c r="AJ11" s="107" t="s">
        <v>49</v>
      </c>
      <c r="AK11" s="108">
        <v>640</v>
      </c>
      <c r="AL11" s="109">
        <v>60</v>
      </c>
      <c r="AM11" s="110">
        <v>75</v>
      </c>
    </row>
    <row r="12" spans="1:40" x14ac:dyDescent="0.25">
      <c r="A12" s="7"/>
      <c r="B12" s="111" t="s">
        <v>81</v>
      </c>
      <c r="C12" s="112"/>
      <c r="D12" s="113"/>
      <c r="E12" s="114"/>
      <c r="F12" s="114"/>
      <c r="G12" s="115"/>
      <c r="H12" s="114"/>
      <c r="I12" s="114"/>
      <c r="J12" s="113"/>
      <c r="K12" s="113"/>
      <c r="L12" s="113"/>
      <c r="M12" s="112"/>
      <c r="N12" s="112"/>
      <c r="O12" s="112"/>
      <c r="P12" s="113"/>
      <c r="Q12" s="113"/>
      <c r="R12" s="113"/>
      <c r="S12" s="113"/>
      <c r="T12" s="113"/>
      <c r="U12" s="113"/>
      <c r="V12" s="116"/>
      <c r="W12" s="37"/>
      <c r="X12" s="112"/>
      <c r="Y12" s="113"/>
      <c r="Z12" s="112"/>
      <c r="AA12" s="112"/>
      <c r="AB12" s="112"/>
      <c r="AC12" s="112"/>
      <c r="AD12" s="112"/>
      <c r="AE12" s="112"/>
      <c r="AF12" s="112"/>
      <c r="AG12" s="112"/>
      <c r="AH12" s="112"/>
      <c r="AI12" s="113"/>
      <c r="AJ12" s="113"/>
      <c r="AK12" s="112"/>
      <c r="AL12" s="112"/>
      <c r="AM12" s="112"/>
      <c r="AN12" s="37"/>
    </row>
    <row r="13" spans="1:40" s="120" customFormat="1" ht="18" customHeight="1" x14ac:dyDescent="0.25">
      <c r="A13" s="117"/>
      <c r="B13" s="147" t="s">
        <v>82</v>
      </c>
      <c r="C13" s="148"/>
      <c r="D13" s="148"/>
      <c r="E13" s="148"/>
      <c r="F13" s="148"/>
      <c r="G13" s="148"/>
      <c r="H13" s="148"/>
      <c r="I13" s="148"/>
      <c r="J13" s="148"/>
      <c r="K13" s="148"/>
      <c r="L13" s="148"/>
      <c r="M13" s="148"/>
      <c r="N13" s="148"/>
      <c r="O13" s="148"/>
      <c r="P13" s="148"/>
      <c r="Q13" s="148"/>
      <c r="R13" s="148"/>
      <c r="S13" s="148"/>
      <c r="T13" s="148"/>
      <c r="U13" s="148"/>
      <c r="V13" s="149"/>
      <c r="W13" s="118"/>
      <c r="X13" s="118"/>
      <c r="Y13" s="119"/>
      <c r="Z13" s="118"/>
      <c r="AA13" s="118"/>
      <c r="AB13" s="118"/>
      <c r="AC13" s="118"/>
      <c r="AD13" s="118"/>
      <c r="AE13" s="118"/>
      <c r="AF13" s="118"/>
      <c r="AG13" s="118"/>
      <c r="AH13" s="118"/>
      <c r="AI13" s="119"/>
      <c r="AJ13" s="119"/>
      <c r="AK13" s="118"/>
      <c r="AL13" s="118"/>
      <c r="AM13" s="118"/>
    </row>
    <row r="14" spans="1:40" s="120" customFormat="1" ht="16.149999999999999" customHeight="1" x14ac:dyDescent="0.25">
      <c r="A14" s="117"/>
      <c r="B14" s="147" t="s">
        <v>83</v>
      </c>
      <c r="C14" s="148"/>
      <c r="D14" s="148"/>
      <c r="E14" s="148"/>
      <c r="F14" s="148"/>
      <c r="G14" s="148"/>
      <c r="H14" s="148"/>
      <c r="I14" s="148"/>
      <c r="J14" s="148"/>
      <c r="K14" s="148"/>
      <c r="L14" s="148"/>
      <c r="M14" s="148"/>
      <c r="N14" s="148"/>
      <c r="O14" s="148"/>
      <c r="P14" s="148"/>
      <c r="Q14" s="148"/>
      <c r="R14" s="148"/>
      <c r="S14" s="148"/>
      <c r="T14" s="148"/>
      <c r="U14" s="148"/>
      <c r="V14" s="149"/>
      <c r="W14" s="118"/>
      <c r="X14" s="118"/>
      <c r="Y14" s="119"/>
      <c r="Z14" s="118"/>
      <c r="AA14" s="118"/>
      <c r="AB14" s="118"/>
      <c r="AC14" s="118"/>
      <c r="AD14" s="118"/>
      <c r="AE14" s="118"/>
      <c r="AF14" s="118"/>
      <c r="AG14" s="118"/>
      <c r="AH14" s="118"/>
      <c r="AI14" s="119"/>
      <c r="AJ14" s="119"/>
      <c r="AK14" s="118"/>
      <c r="AL14" s="118"/>
      <c r="AM14" s="118"/>
    </row>
    <row r="15" spans="1:40" s="120" customFormat="1" ht="33.950000000000003" customHeight="1" x14ac:dyDescent="0.25">
      <c r="A15" s="117"/>
      <c r="B15" s="147" t="s">
        <v>84</v>
      </c>
      <c r="C15" s="148"/>
      <c r="D15" s="148"/>
      <c r="E15" s="148"/>
      <c r="F15" s="148"/>
      <c r="G15" s="148"/>
      <c r="H15" s="148"/>
      <c r="I15" s="148"/>
      <c r="J15" s="148"/>
      <c r="K15" s="148"/>
      <c r="L15" s="148"/>
      <c r="M15" s="148"/>
      <c r="N15" s="148"/>
      <c r="O15" s="148"/>
      <c r="P15" s="148"/>
      <c r="Q15" s="148"/>
      <c r="R15" s="148"/>
      <c r="S15" s="148"/>
      <c r="T15" s="148"/>
      <c r="U15" s="148"/>
      <c r="V15" s="149"/>
      <c r="W15" s="118"/>
      <c r="X15" s="118"/>
      <c r="Y15" s="119"/>
      <c r="Z15" s="118"/>
      <c r="AA15" s="118"/>
      <c r="AB15" s="118"/>
      <c r="AC15" s="118"/>
      <c r="AD15" s="118"/>
      <c r="AE15" s="118"/>
      <c r="AF15" s="118"/>
      <c r="AG15" s="118"/>
      <c r="AH15" s="118"/>
      <c r="AI15" s="119"/>
      <c r="AJ15" s="119"/>
      <c r="AK15" s="118"/>
      <c r="AL15" s="118"/>
      <c r="AM15" s="118"/>
    </row>
    <row r="16" spans="1:40" s="120" customFormat="1" ht="16.149999999999999" customHeight="1" x14ac:dyDescent="0.25">
      <c r="A16" s="117"/>
      <c r="B16" s="147" t="s">
        <v>85</v>
      </c>
      <c r="C16" s="148"/>
      <c r="D16" s="148"/>
      <c r="E16" s="148"/>
      <c r="F16" s="148"/>
      <c r="G16" s="148"/>
      <c r="H16" s="148"/>
      <c r="I16" s="148"/>
      <c r="J16" s="148"/>
      <c r="K16" s="148"/>
      <c r="L16" s="148"/>
      <c r="M16" s="148"/>
      <c r="N16" s="148"/>
      <c r="O16" s="148"/>
      <c r="P16" s="148"/>
      <c r="Q16" s="148"/>
      <c r="R16" s="148"/>
      <c r="S16" s="148"/>
      <c r="T16" s="148"/>
      <c r="U16" s="148"/>
      <c r="V16" s="149"/>
      <c r="W16" s="118"/>
      <c r="X16" s="118"/>
      <c r="Y16" s="119"/>
      <c r="Z16" s="118"/>
      <c r="AA16" s="118"/>
      <c r="AB16" s="118"/>
      <c r="AC16" s="118"/>
      <c r="AD16" s="118"/>
      <c r="AE16" s="118"/>
      <c r="AF16" s="118"/>
      <c r="AG16" s="118"/>
      <c r="AH16" s="118"/>
      <c r="AI16" s="119"/>
      <c r="AJ16" s="119"/>
      <c r="AK16" s="118"/>
      <c r="AL16" s="118"/>
      <c r="AM16" s="118"/>
    </row>
    <row r="17" spans="1:39" s="124" customFormat="1" ht="33.950000000000003" customHeight="1" x14ac:dyDescent="0.25">
      <c r="A17" s="121"/>
      <c r="B17" s="147" t="s">
        <v>86</v>
      </c>
      <c r="C17" s="148"/>
      <c r="D17" s="148"/>
      <c r="E17" s="148"/>
      <c r="F17" s="148"/>
      <c r="G17" s="148"/>
      <c r="H17" s="148"/>
      <c r="I17" s="148"/>
      <c r="J17" s="148"/>
      <c r="K17" s="148"/>
      <c r="L17" s="148"/>
      <c r="M17" s="148"/>
      <c r="N17" s="148"/>
      <c r="O17" s="148"/>
      <c r="P17" s="148"/>
      <c r="Q17" s="148"/>
      <c r="R17" s="148"/>
      <c r="S17" s="148"/>
      <c r="T17" s="148"/>
      <c r="U17" s="148"/>
      <c r="V17" s="149"/>
      <c r="W17" s="122"/>
      <c r="X17" s="122"/>
      <c r="Y17" s="123"/>
      <c r="Z17" s="122"/>
      <c r="AA17" s="122"/>
      <c r="AB17" s="122"/>
      <c r="AC17" s="122"/>
      <c r="AD17" s="122"/>
      <c r="AE17" s="122"/>
      <c r="AF17" s="122"/>
      <c r="AG17" s="122"/>
      <c r="AH17" s="122"/>
      <c r="AI17" s="123"/>
      <c r="AJ17" s="123"/>
      <c r="AK17" s="122"/>
      <c r="AL17" s="122"/>
      <c r="AM17" s="122"/>
    </row>
    <row r="18" spans="1:39" s="120" customFormat="1" ht="18" customHeight="1" x14ac:dyDescent="0.25">
      <c r="A18" s="117"/>
      <c r="B18" s="147" t="s">
        <v>87</v>
      </c>
      <c r="C18" s="148"/>
      <c r="D18" s="148"/>
      <c r="E18" s="148"/>
      <c r="F18" s="148"/>
      <c r="G18" s="148"/>
      <c r="H18" s="148"/>
      <c r="I18" s="148"/>
      <c r="J18" s="148"/>
      <c r="K18" s="148"/>
      <c r="L18" s="148"/>
      <c r="M18" s="148"/>
      <c r="N18" s="148"/>
      <c r="O18" s="148"/>
      <c r="P18" s="148"/>
      <c r="Q18" s="148"/>
      <c r="R18" s="148"/>
      <c r="S18" s="148"/>
      <c r="T18" s="148"/>
      <c r="U18" s="148"/>
      <c r="V18" s="149"/>
      <c r="W18" s="118"/>
      <c r="X18" s="118"/>
      <c r="Y18" s="119"/>
      <c r="Z18" s="118"/>
      <c r="AA18" s="118"/>
      <c r="AB18" s="118"/>
      <c r="AC18" s="118"/>
      <c r="AD18" s="118"/>
      <c r="AE18" s="118"/>
      <c r="AF18" s="118"/>
      <c r="AG18" s="118"/>
      <c r="AH18" s="118"/>
      <c r="AI18" s="119"/>
      <c r="AJ18" s="119"/>
      <c r="AK18" s="118"/>
      <c r="AL18" s="118"/>
      <c r="AM18" s="118"/>
    </row>
    <row r="19" spans="1:39" s="120" customFormat="1" ht="18" customHeight="1" x14ac:dyDescent="0.25">
      <c r="A19" s="117"/>
      <c r="B19" s="147" t="s">
        <v>88</v>
      </c>
      <c r="C19" s="148"/>
      <c r="D19" s="148"/>
      <c r="E19" s="148"/>
      <c r="F19" s="148"/>
      <c r="G19" s="148"/>
      <c r="H19" s="148"/>
      <c r="I19" s="148"/>
      <c r="J19" s="148"/>
      <c r="K19" s="148"/>
      <c r="L19" s="148"/>
      <c r="M19" s="148"/>
      <c r="N19" s="148"/>
      <c r="O19" s="148"/>
      <c r="P19" s="148"/>
      <c r="Q19" s="148"/>
      <c r="R19" s="148"/>
      <c r="S19" s="148"/>
      <c r="T19" s="148"/>
      <c r="U19" s="148"/>
      <c r="V19" s="149"/>
      <c r="W19" s="118"/>
      <c r="X19" s="118"/>
      <c r="Y19" s="119"/>
      <c r="Z19" s="118"/>
      <c r="AA19" s="118"/>
      <c r="AB19" s="118"/>
      <c r="AC19" s="118"/>
      <c r="AD19" s="118"/>
      <c r="AE19" s="118"/>
      <c r="AF19" s="118"/>
      <c r="AG19" s="118"/>
      <c r="AH19" s="118"/>
      <c r="AI19" s="119"/>
      <c r="AJ19" s="119"/>
      <c r="AK19" s="118"/>
      <c r="AL19" s="118"/>
      <c r="AM19" s="118"/>
    </row>
    <row r="20" spans="1:39" ht="18" customHeight="1" x14ac:dyDescent="0.25">
      <c r="A20" s="7"/>
      <c r="B20" s="147" t="s">
        <v>89</v>
      </c>
      <c r="C20" s="148"/>
      <c r="D20" s="148"/>
      <c r="E20" s="148"/>
      <c r="F20" s="148"/>
      <c r="G20" s="148"/>
      <c r="H20" s="148"/>
      <c r="I20" s="148"/>
      <c r="J20" s="148"/>
      <c r="K20" s="148"/>
      <c r="L20" s="148"/>
      <c r="M20" s="148"/>
      <c r="N20" s="148"/>
      <c r="O20" s="148"/>
      <c r="P20" s="148"/>
      <c r="Q20" s="148"/>
      <c r="R20" s="148"/>
      <c r="S20" s="148"/>
      <c r="T20" s="148"/>
      <c r="U20" s="148"/>
      <c r="V20" s="149"/>
      <c r="W20" s="118"/>
      <c r="X20" s="118"/>
      <c r="Y20" s="119"/>
      <c r="Z20" s="118"/>
      <c r="AA20" s="118"/>
      <c r="AB20" s="118"/>
      <c r="AC20" s="118"/>
      <c r="AD20" s="118"/>
      <c r="AE20" s="118"/>
      <c r="AF20" s="118"/>
      <c r="AG20" s="118"/>
      <c r="AH20" s="118"/>
      <c r="AI20" s="119"/>
      <c r="AJ20" s="119"/>
      <c r="AK20" s="118"/>
      <c r="AL20" s="118"/>
      <c r="AM20" s="118"/>
    </row>
    <row r="21" spans="1:39" ht="18" customHeight="1" x14ac:dyDescent="0.25">
      <c r="A21" s="7"/>
      <c r="B21" s="147" t="s">
        <v>90</v>
      </c>
      <c r="C21" s="148"/>
      <c r="D21" s="148"/>
      <c r="E21" s="148"/>
      <c r="F21" s="148"/>
      <c r="G21" s="148"/>
      <c r="H21" s="148"/>
      <c r="I21" s="148"/>
      <c r="J21" s="148"/>
      <c r="K21" s="148"/>
      <c r="L21" s="148"/>
      <c r="M21" s="148"/>
      <c r="N21" s="148"/>
      <c r="O21" s="148"/>
      <c r="P21" s="148"/>
      <c r="Q21" s="148"/>
      <c r="R21" s="148"/>
      <c r="S21" s="148"/>
      <c r="T21" s="148"/>
      <c r="U21" s="148"/>
      <c r="V21" s="149"/>
      <c r="W21" s="118"/>
      <c r="X21" s="118"/>
      <c r="Y21" s="119"/>
      <c r="Z21" s="118"/>
      <c r="AA21" s="118"/>
      <c r="AB21" s="118"/>
      <c r="AC21" s="118"/>
      <c r="AD21" s="118"/>
      <c r="AE21" s="118"/>
      <c r="AF21" s="118"/>
      <c r="AG21" s="118"/>
      <c r="AH21" s="118"/>
      <c r="AI21" s="119"/>
      <c r="AJ21" s="119"/>
      <c r="AK21" s="118"/>
      <c r="AL21" s="118"/>
      <c r="AM21" s="118"/>
    </row>
    <row r="22" spans="1:39" ht="18" customHeight="1" x14ac:dyDescent="0.25">
      <c r="A22" s="7"/>
      <c r="B22" s="147" t="s">
        <v>91</v>
      </c>
      <c r="C22" s="148"/>
      <c r="D22" s="148"/>
      <c r="E22" s="148"/>
      <c r="F22" s="148"/>
      <c r="G22" s="148"/>
      <c r="H22" s="148"/>
      <c r="I22" s="148"/>
      <c r="J22" s="148"/>
      <c r="K22" s="148"/>
      <c r="L22" s="148"/>
      <c r="M22" s="148"/>
      <c r="N22" s="148"/>
      <c r="O22" s="148"/>
      <c r="P22" s="148"/>
      <c r="Q22" s="148"/>
      <c r="R22" s="148"/>
      <c r="S22" s="148"/>
      <c r="T22" s="148"/>
      <c r="U22" s="148"/>
      <c r="V22" s="149"/>
      <c r="W22" s="118"/>
      <c r="X22" s="118"/>
      <c r="Y22" s="119"/>
      <c r="Z22" s="118"/>
      <c r="AA22" s="118"/>
      <c r="AB22" s="118"/>
      <c r="AC22" s="118"/>
      <c r="AD22" s="118"/>
      <c r="AE22" s="118"/>
      <c r="AF22" s="118"/>
      <c r="AG22" s="118"/>
      <c r="AH22" s="118"/>
      <c r="AI22" s="119"/>
      <c r="AJ22" s="119"/>
      <c r="AK22" s="118"/>
      <c r="AL22" s="118"/>
      <c r="AM22" s="118"/>
    </row>
    <row r="23" spans="1:39" ht="18" customHeight="1" x14ac:dyDescent="0.25">
      <c r="A23" s="7"/>
      <c r="B23" s="147" t="s">
        <v>92</v>
      </c>
      <c r="C23" s="148"/>
      <c r="D23" s="148"/>
      <c r="E23" s="148"/>
      <c r="F23" s="148"/>
      <c r="G23" s="148"/>
      <c r="H23" s="148"/>
      <c r="I23" s="148"/>
      <c r="J23" s="148"/>
      <c r="K23" s="148"/>
      <c r="L23" s="148"/>
      <c r="M23" s="148"/>
      <c r="N23" s="148"/>
      <c r="O23" s="148"/>
      <c r="P23" s="148"/>
      <c r="Q23" s="148"/>
      <c r="R23" s="148"/>
      <c r="S23" s="148"/>
      <c r="T23" s="148"/>
      <c r="U23" s="148"/>
      <c r="V23" s="149"/>
      <c r="W23" s="118"/>
      <c r="X23" s="118"/>
      <c r="Y23" s="119"/>
      <c r="Z23" s="118"/>
      <c r="AA23" s="118"/>
      <c r="AB23" s="118"/>
      <c r="AC23" s="118"/>
      <c r="AD23" s="118"/>
      <c r="AE23" s="118"/>
      <c r="AF23" s="118"/>
      <c r="AG23" s="118"/>
      <c r="AH23" s="118"/>
      <c r="AI23" s="119"/>
      <c r="AJ23" s="119"/>
      <c r="AK23" s="118"/>
      <c r="AL23" s="118"/>
      <c r="AM23" s="118"/>
    </row>
    <row r="24" spans="1:39" ht="18" customHeight="1" x14ac:dyDescent="0.25">
      <c r="A24" s="7"/>
      <c r="B24" s="147" t="s">
        <v>93</v>
      </c>
      <c r="C24" s="148"/>
      <c r="D24" s="148"/>
      <c r="E24" s="148"/>
      <c r="F24" s="148"/>
      <c r="G24" s="148"/>
      <c r="H24" s="148"/>
      <c r="I24" s="148"/>
      <c r="J24" s="148"/>
      <c r="K24" s="148"/>
      <c r="L24" s="148"/>
      <c r="M24" s="148"/>
      <c r="N24" s="148"/>
      <c r="O24" s="148"/>
      <c r="P24" s="148"/>
      <c r="Q24" s="148"/>
      <c r="R24" s="148"/>
      <c r="S24" s="148"/>
      <c r="T24" s="148"/>
      <c r="U24" s="148"/>
      <c r="V24" s="149"/>
      <c r="W24" s="118"/>
      <c r="X24" s="118"/>
      <c r="Y24" s="119"/>
      <c r="Z24" s="118"/>
      <c r="AA24" s="118"/>
      <c r="AB24" s="118"/>
      <c r="AC24" s="118"/>
      <c r="AD24" s="118"/>
      <c r="AE24" s="118"/>
      <c r="AF24" s="118"/>
      <c r="AG24" s="118"/>
      <c r="AH24" s="118"/>
      <c r="AI24" s="119"/>
      <c r="AJ24" s="119"/>
      <c r="AK24" s="118"/>
      <c r="AL24" s="118"/>
      <c r="AM24" s="118"/>
    </row>
    <row r="25" spans="1:39" ht="18" x14ac:dyDescent="0.25">
      <c r="A25" s="7"/>
      <c r="B25" s="159" t="s">
        <v>94</v>
      </c>
      <c r="C25" s="160"/>
      <c r="D25" s="160"/>
      <c r="E25" s="160"/>
      <c r="F25" s="160"/>
      <c r="G25" s="160"/>
      <c r="H25" s="160"/>
      <c r="I25" s="160"/>
      <c r="J25" s="160"/>
      <c r="K25" s="160"/>
      <c r="L25" s="160"/>
      <c r="M25" s="160"/>
      <c r="N25" s="160"/>
      <c r="O25" s="160"/>
      <c r="P25" s="160"/>
      <c r="Q25" s="160"/>
      <c r="R25" s="160"/>
      <c r="S25" s="160"/>
      <c r="T25" s="160"/>
      <c r="U25" s="160"/>
      <c r="V25" s="161"/>
      <c r="W25" s="118"/>
      <c r="X25" s="118"/>
      <c r="Y25" s="119"/>
      <c r="Z25" s="118"/>
      <c r="AA25" s="118"/>
      <c r="AB25" s="118"/>
      <c r="AC25" s="118"/>
      <c r="AD25" s="118"/>
      <c r="AE25" s="118"/>
      <c r="AF25" s="118"/>
      <c r="AG25" s="118"/>
      <c r="AH25" s="118"/>
      <c r="AI25" s="119"/>
      <c r="AJ25" s="119"/>
      <c r="AK25" s="118"/>
      <c r="AL25" s="118"/>
      <c r="AM25" s="118"/>
    </row>
    <row r="26" spans="1:39" ht="18" customHeight="1" x14ac:dyDescent="0.25">
      <c r="A26" s="7"/>
      <c r="B26" s="156" t="s">
        <v>95</v>
      </c>
      <c r="C26" s="157"/>
      <c r="D26" s="157"/>
      <c r="E26" s="157"/>
      <c r="F26" s="157"/>
      <c r="G26" s="157"/>
      <c r="H26" s="157"/>
      <c r="I26" s="157"/>
      <c r="J26" s="157"/>
      <c r="K26" s="157"/>
      <c r="L26" s="157"/>
      <c r="M26" s="157"/>
      <c r="N26" s="157"/>
      <c r="O26" s="157"/>
      <c r="P26" s="157"/>
      <c r="Q26" s="157"/>
      <c r="R26" s="157"/>
      <c r="S26" s="157"/>
      <c r="T26" s="157"/>
      <c r="U26" s="157"/>
      <c r="V26" s="158"/>
      <c r="W26" s="118"/>
      <c r="X26" s="118"/>
      <c r="Y26" s="119"/>
      <c r="Z26" s="118"/>
      <c r="AA26" s="118"/>
      <c r="AB26" s="118"/>
      <c r="AC26" s="118"/>
      <c r="AD26" s="118"/>
      <c r="AE26" s="118"/>
      <c r="AF26" s="118"/>
      <c r="AG26" s="118"/>
      <c r="AH26" s="118"/>
      <c r="AI26" s="119"/>
      <c r="AJ26" s="119"/>
      <c r="AK26" s="118"/>
      <c r="AL26" s="118"/>
      <c r="AM26" s="118"/>
    </row>
    <row r="27" spans="1:39" ht="18" customHeight="1" x14ac:dyDescent="0.25">
      <c r="A27" s="7"/>
      <c r="B27" s="165" t="s">
        <v>96</v>
      </c>
      <c r="C27" s="166"/>
      <c r="D27" s="166"/>
      <c r="E27" s="166"/>
      <c r="F27" s="166"/>
      <c r="G27" s="166"/>
      <c r="H27" s="166"/>
      <c r="I27" s="166"/>
      <c r="J27" s="166"/>
      <c r="K27" s="166"/>
      <c r="L27" s="166"/>
      <c r="M27" s="166"/>
      <c r="N27" s="166"/>
      <c r="O27" s="166"/>
      <c r="P27" s="166"/>
      <c r="Q27" s="166"/>
      <c r="R27" s="166"/>
      <c r="S27" s="166"/>
      <c r="T27" s="166"/>
      <c r="U27" s="166"/>
      <c r="V27" s="167"/>
    </row>
    <row r="28" spans="1:39" ht="18" customHeight="1" x14ac:dyDescent="0.25">
      <c r="A28" s="7"/>
      <c r="B28" s="168" t="s">
        <v>97</v>
      </c>
      <c r="C28" s="169"/>
      <c r="D28" s="169"/>
      <c r="E28" s="169"/>
      <c r="F28" s="169"/>
      <c r="G28" s="169"/>
      <c r="H28" s="169"/>
      <c r="I28" s="169"/>
      <c r="J28" s="169"/>
      <c r="K28" s="169"/>
      <c r="L28" s="169"/>
      <c r="M28" s="169"/>
      <c r="N28" s="169"/>
      <c r="O28" s="169"/>
      <c r="P28" s="169"/>
      <c r="Q28" s="169"/>
      <c r="R28" s="169"/>
      <c r="S28" s="169"/>
      <c r="T28" s="169"/>
      <c r="U28" s="169"/>
      <c r="V28" s="170"/>
    </row>
    <row r="29" spans="1:39" ht="18" customHeight="1" x14ac:dyDescent="0.25">
      <c r="A29" s="7"/>
      <c r="B29" s="171" t="s">
        <v>98</v>
      </c>
      <c r="C29" s="172"/>
      <c r="D29" s="172"/>
      <c r="E29" s="172"/>
      <c r="F29" s="172"/>
      <c r="G29" s="172"/>
      <c r="H29" s="172"/>
      <c r="I29" s="172"/>
      <c r="J29" s="172"/>
      <c r="K29" s="172"/>
      <c r="L29" s="172"/>
      <c r="M29" s="172"/>
      <c r="N29" s="172"/>
      <c r="O29" s="172"/>
      <c r="P29" s="172"/>
      <c r="Q29" s="172"/>
      <c r="R29" s="172"/>
      <c r="S29" s="172"/>
      <c r="T29" s="172"/>
      <c r="U29" s="172"/>
      <c r="V29" s="173"/>
      <c r="W29" s="37"/>
      <c r="X29" s="37"/>
      <c r="Y29" s="1"/>
      <c r="Z29" s="37"/>
      <c r="AA29" s="37"/>
      <c r="AB29" s="37"/>
      <c r="AC29" s="37"/>
      <c r="AD29" s="37"/>
      <c r="AE29" s="37"/>
      <c r="AF29" s="37"/>
      <c r="AG29" s="37"/>
      <c r="AH29" s="37"/>
      <c r="AI29" s="1"/>
      <c r="AJ29" s="1"/>
      <c r="AK29" s="37"/>
      <c r="AL29" s="37"/>
      <c r="AM29" s="37"/>
    </row>
    <row r="30" spans="1:39" ht="18" customHeight="1" x14ac:dyDescent="0.25">
      <c r="A30" s="7"/>
      <c r="B30" s="147" t="s">
        <v>99</v>
      </c>
      <c r="C30" s="148"/>
      <c r="D30" s="148"/>
      <c r="E30" s="148"/>
      <c r="F30" s="148"/>
      <c r="G30" s="148"/>
      <c r="H30" s="148"/>
      <c r="I30" s="148"/>
      <c r="J30" s="148"/>
      <c r="K30" s="148"/>
      <c r="L30" s="148"/>
      <c r="M30" s="148"/>
      <c r="N30" s="148"/>
      <c r="O30" s="148"/>
      <c r="P30" s="148"/>
      <c r="Q30" s="148"/>
      <c r="R30" s="148"/>
      <c r="S30" s="148"/>
      <c r="T30" s="148"/>
      <c r="U30" s="148"/>
      <c r="V30" s="149"/>
      <c r="W30" s="118"/>
      <c r="X30" s="118"/>
      <c r="Y30" s="119"/>
      <c r="Z30" s="118"/>
      <c r="AA30" s="118"/>
      <c r="AB30" s="118"/>
      <c r="AC30" s="118"/>
      <c r="AD30" s="118"/>
      <c r="AE30" s="118"/>
      <c r="AF30" s="118"/>
      <c r="AG30" s="118"/>
      <c r="AH30" s="118"/>
      <c r="AI30" s="119"/>
      <c r="AJ30" s="119"/>
      <c r="AK30" s="118"/>
      <c r="AL30" s="118"/>
      <c r="AM30" s="118"/>
    </row>
    <row r="31" spans="1:39" ht="18" customHeight="1" x14ac:dyDescent="0.25">
      <c r="A31" s="7"/>
      <c r="B31" s="174" t="s">
        <v>100</v>
      </c>
      <c r="C31" s="175"/>
      <c r="D31" s="175"/>
      <c r="E31" s="175"/>
      <c r="F31" s="175"/>
      <c r="G31" s="175"/>
      <c r="H31" s="175"/>
      <c r="I31" s="175"/>
      <c r="J31" s="175"/>
      <c r="K31" s="175"/>
      <c r="L31" s="175"/>
      <c r="M31" s="175"/>
      <c r="N31" s="175"/>
      <c r="O31" s="175"/>
      <c r="P31" s="175"/>
      <c r="Q31" s="175"/>
      <c r="R31" s="175"/>
      <c r="S31" s="175"/>
      <c r="T31" s="175"/>
      <c r="U31" s="175"/>
      <c r="V31" s="176"/>
    </row>
    <row r="32" spans="1:39" ht="18" customHeight="1" x14ac:dyDescent="0.25">
      <c r="A32" s="7"/>
      <c r="B32" s="174" t="s">
        <v>101</v>
      </c>
      <c r="C32" s="175"/>
      <c r="D32" s="175"/>
      <c r="E32" s="175"/>
      <c r="F32" s="175"/>
      <c r="G32" s="175"/>
      <c r="H32" s="175"/>
      <c r="I32" s="175"/>
      <c r="J32" s="175"/>
      <c r="K32" s="175"/>
      <c r="L32" s="175"/>
      <c r="M32" s="175"/>
      <c r="N32" s="175"/>
      <c r="O32" s="175"/>
      <c r="P32" s="175"/>
      <c r="Q32" s="175"/>
      <c r="R32" s="175"/>
      <c r="S32" s="175"/>
      <c r="T32" s="175"/>
      <c r="U32" s="175"/>
      <c r="V32" s="176"/>
    </row>
    <row r="33" spans="1:36" s="37" customFormat="1" ht="18" customHeight="1" thickBot="1" x14ac:dyDescent="0.3">
      <c r="A33" s="7"/>
      <c r="B33" s="162" t="s">
        <v>102</v>
      </c>
      <c r="C33" s="163"/>
      <c r="D33" s="163"/>
      <c r="E33" s="163"/>
      <c r="F33" s="163"/>
      <c r="G33" s="163"/>
      <c r="H33" s="163"/>
      <c r="I33" s="163"/>
      <c r="J33" s="163"/>
      <c r="K33" s="163"/>
      <c r="L33" s="163"/>
      <c r="M33" s="163"/>
      <c r="N33" s="163"/>
      <c r="O33" s="163"/>
      <c r="P33" s="163"/>
      <c r="Q33" s="163"/>
      <c r="R33" s="163"/>
      <c r="S33" s="163"/>
      <c r="T33" s="163"/>
      <c r="U33" s="163"/>
      <c r="V33" s="164"/>
      <c r="Y33" s="1"/>
      <c r="AI33" s="1"/>
      <c r="AJ33" s="1"/>
    </row>
    <row r="34" spans="1:36" x14ac:dyDescent="0.25">
      <c r="A34" s="1"/>
      <c r="B34" s="6"/>
      <c r="C34" s="37"/>
      <c r="D34" s="1"/>
      <c r="E34" s="6"/>
      <c r="F34" s="6"/>
      <c r="G34" s="125"/>
      <c r="H34" s="6"/>
      <c r="I34" s="6"/>
      <c r="J34" s="1"/>
      <c r="K34" s="1"/>
      <c r="L34" s="1"/>
      <c r="M34" s="37"/>
      <c r="N34" s="37"/>
      <c r="O34" s="37"/>
      <c r="P34" s="1"/>
      <c r="Q34" s="1"/>
      <c r="R34" s="1"/>
      <c r="S34" s="1"/>
      <c r="T34" s="1"/>
      <c r="U34" s="1"/>
    </row>
    <row r="35" spans="1:36" x14ac:dyDescent="0.25">
      <c r="B35" s="6"/>
      <c r="C35" s="37"/>
      <c r="D35" s="1"/>
      <c r="E35" s="6"/>
      <c r="F35" s="6"/>
      <c r="G35" s="125"/>
      <c r="H35" s="6"/>
      <c r="I35" s="6"/>
      <c r="J35" s="1"/>
      <c r="K35" s="1"/>
      <c r="L35" s="1"/>
      <c r="M35" s="37"/>
      <c r="N35" s="37"/>
      <c r="O35" s="37"/>
      <c r="P35" s="1"/>
      <c r="Q35" s="1"/>
      <c r="R35" s="1"/>
      <c r="S35" s="1"/>
      <c r="T35" s="1"/>
      <c r="U35" s="1"/>
    </row>
    <row r="36" spans="1:36" x14ac:dyDescent="0.25">
      <c r="B36" s="6"/>
      <c r="C36" s="37"/>
      <c r="D36" s="1"/>
      <c r="E36" s="6"/>
      <c r="F36" s="6"/>
      <c r="G36" s="125"/>
      <c r="H36" s="6"/>
      <c r="I36" s="6"/>
      <c r="J36" s="1"/>
      <c r="K36" s="1"/>
      <c r="L36" s="1"/>
      <c r="M36" s="37"/>
      <c r="N36" s="37"/>
      <c r="O36" s="37"/>
      <c r="P36" s="1"/>
      <c r="Q36" s="1"/>
      <c r="R36" s="1"/>
      <c r="S36" s="1"/>
      <c r="T36" s="1"/>
      <c r="U36" s="1"/>
    </row>
    <row r="37" spans="1:36" x14ac:dyDescent="0.25">
      <c r="B37" s="6"/>
      <c r="C37" s="37"/>
      <c r="D37" s="1"/>
      <c r="E37" s="6"/>
      <c r="F37" s="6"/>
      <c r="G37" s="125"/>
      <c r="H37" s="6"/>
      <c r="I37" s="6"/>
      <c r="J37" s="1"/>
      <c r="K37" s="1"/>
      <c r="L37" s="1"/>
      <c r="M37" s="37"/>
      <c r="N37" s="37"/>
      <c r="O37" s="37"/>
      <c r="P37" s="1"/>
      <c r="Q37" s="1"/>
      <c r="R37" s="1"/>
      <c r="S37" s="1"/>
      <c r="T37" s="1"/>
      <c r="U37" s="1"/>
    </row>
    <row r="38" spans="1:36" x14ac:dyDescent="0.25">
      <c r="B38" s="6"/>
      <c r="C38" s="37"/>
      <c r="D38" s="1"/>
      <c r="E38" s="6"/>
      <c r="F38" s="6"/>
      <c r="G38" s="125"/>
      <c r="H38" s="6"/>
      <c r="I38" s="6"/>
      <c r="J38" s="1"/>
      <c r="K38" s="1"/>
      <c r="L38" s="1"/>
      <c r="M38" s="37"/>
      <c r="N38" s="37"/>
      <c r="O38" s="37"/>
      <c r="P38" s="1"/>
      <c r="Q38" s="1"/>
      <c r="R38" s="1"/>
      <c r="S38" s="1"/>
      <c r="T38" s="1"/>
      <c r="U38" s="1"/>
    </row>
    <row r="39" spans="1:36" x14ac:dyDescent="0.25">
      <c r="B39" s="6"/>
      <c r="C39" s="37"/>
      <c r="D39" s="1"/>
      <c r="E39" s="6"/>
      <c r="F39" s="6"/>
      <c r="G39" s="125"/>
      <c r="H39" s="6"/>
      <c r="I39" s="6"/>
      <c r="J39" s="1"/>
      <c r="K39" s="1"/>
      <c r="L39" s="1"/>
      <c r="M39" s="37"/>
      <c r="N39" s="37"/>
      <c r="O39" s="37"/>
      <c r="P39" s="1"/>
      <c r="Q39" s="1"/>
      <c r="R39" s="1"/>
      <c r="S39" s="1"/>
      <c r="T39" s="1"/>
      <c r="U39" s="1"/>
    </row>
    <row r="40" spans="1:36" x14ac:dyDescent="0.25">
      <c r="B40" s="6"/>
      <c r="C40" s="37"/>
      <c r="D40" s="1"/>
      <c r="E40" s="6"/>
      <c r="F40" s="6"/>
      <c r="G40" s="125"/>
      <c r="H40" s="6"/>
      <c r="I40" s="6"/>
      <c r="J40" s="1"/>
      <c r="K40" s="1"/>
      <c r="L40" s="1"/>
      <c r="M40" s="37"/>
      <c r="N40" s="37"/>
      <c r="O40" s="37"/>
      <c r="P40" s="1"/>
      <c r="Q40" s="1"/>
      <c r="R40" s="1"/>
      <c r="S40" s="1"/>
      <c r="T40" s="1"/>
      <c r="U40" s="1"/>
    </row>
    <row r="41" spans="1:36" x14ac:dyDescent="0.25">
      <c r="B41" s="6"/>
      <c r="C41" s="37"/>
      <c r="D41" s="1"/>
      <c r="E41" s="6"/>
      <c r="F41" s="6"/>
      <c r="G41" s="125"/>
      <c r="H41" s="6"/>
      <c r="I41" s="6"/>
      <c r="J41" s="1"/>
      <c r="K41" s="1"/>
      <c r="L41" s="1"/>
      <c r="M41" s="37"/>
      <c r="N41" s="37"/>
      <c r="O41" s="37"/>
      <c r="P41" s="1"/>
      <c r="Q41" s="1"/>
      <c r="R41" s="1"/>
      <c r="S41" s="1"/>
      <c r="T41" s="1"/>
      <c r="U41" s="1"/>
    </row>
    <row r="42" spans="1:36" x14ac:dyDescent="0.25">
      <c r="B42" s="6"/>
      <c r="C42" s="37"/>
      <c r="D42" s="1"/>
      <c r="E42" s="6"/>
      <c r="F42" s="6"/>
      <c r="G42" s="125"/>
      <c r="H42" s="6"/>
      <c r="I42" s="6"/>
      <c r="J42" s="1"/>
      <c r="K42" s="1"/>
      <c r="L42" s="1"/>
      <c r="M42" s="37"/>
      <c r="N42" s="37"/>
      <c r="O42" s="37"/>
      <c r="P42" s="1"/>
      <c r="Q42" s="1"/>
      <c r="R42" s="1"/>
      <c r="S42" s="1"/>
      <c r="T42" s="1"/>
      <c r="U42" s="1"/>
    </row>
    <row r="43" spans="1:36" x14ac:dyDescent="0.25">
      <c r="B43" s="6"/>
      <c r="C43" s="37"/>
      <c r="D43" s="1"/>
      <c r="E43" s="6"/>
      <c r="F43" s="6"/>
      <c r="G43" s="125"/>
      <c r="H43" s="6"/>
      <c r="I43" s="6"/>
      <c r="J43" s="1"/>
      <c r="K43" s="1"/>
      <c r="L43" s="1"/>
      <c r="M43" s="37"/>
      <c r="N43" s="37"/>
      <c r="O43" s="37"/>
      <c r="P43" s="1"/>
      <c r="Q43" s="1"/>
      <c r="R43" s="1"/>
      <c r="S43" s="1"/>
      <c r="T43" s="1"/>
      <c r="U43" s="1"/>
    </row>
    <row r="44" spans="1:36" x14ac:dyDescent="0.25">
      <c r="B44" s="6"/>
      <c r="C44" s="37"/>
      <c r="D44" s="1"/>
      <c r="E44" s="6"/>
      <c r="F44" s="6"/>
      <c r="G44" s="125"/>
      <c r="H44" s="6"/>
      <c r="I44" s="6"/>
      <c r="J44" s="1"/>
      <c r="K44" s="1"/>
      <c r="L44" s="1"/>
      <c r="M44" s="37"/>
      <c r="N44" s="37"/>
      <c r="O44" s="37"/>
      <c r="P44" s="1"/>
      <c r="Q44" s="1"/>
      <c r="R44" s="1"/>
      <c r="S44" s="1"/>
      <c r="T44" s="1"/>
      <c r="U44" s="1"/>
    </row>
    <row r="45" spans="1:36" x14ac:dyDescent="0.25">
      <c r="B45" s="6"/>
      <c r="C45" s="37"/>
      <c r="D45" s="1"/>
      <c r="E45" s="6"/>
      <c r="F45" s="6"/>
      <c r="G45" s="125"/>
      <c r="H45" s="6"/>
      <c r="I45" s="6"/>
      <c r="J45" s="1"/>
      <c r="K45" s="1"/>
      <c r="L45" s="1"/>
      <c r="M45" s="37"/>
      <c r="N45" s="37"/>
      <c r="O45" s="37"/>
      <c r="P45" s="1"/>
      <c r="Q45" s="1"/>
      <c r="R45" s="1"/>
      <c r="S45" s="1"/>
      <c r="T45" s="1"/>
      <c r="U45" s="1"/>
    </row>
    <row r="46" spans="1:36" x14ac:dyDescent="0.25">
      <c r="B46" s="6"/>
      <c r="C46" s="37"/>
      <c r="D46" s="1"/>
      <c r="E46" s="6"/>
      <c r="F46" s="6"/>
      <c r="G46" s="125"/>
      <c r="H46" s="6"/>
      <c r="I46" s="6"/>
      <c r="J46" s="1"/>
      <c r="K46" s="1"/>
      <c r="L46" s="1"/>
      <c r="M46" s="37"/>
      <c r="N46" s="37"/>
      <c r="O46" s="37"/>
      <c r="P46" s="1"/>
      <c r="Q46" s="1"/>
      <c r="R46" s="1"/>
      <c r="S46" s="1"/>
      <c r="T46" s="1"/>
      <c r="U46" s="1"/>
    </row>
    <row r="47" spans="1:36" x14ac:dyDescent="0.25">
      <c r="B47" s="6"/>
      <c r="C47" s="37"/>
      <c r="D47" s="1"/>
      <c r="E47" s="6"/>
      <c r="F47" s="6"/>
      <c r="G47" s="125"/>
      <c r="H47" s="6"/>
      <c r="I47" s="6"/>
      <c r="J47" s="1"/>
      <c r="K47" s="1"/>
      <c r="L47" s="1"/>
      <c r="M47" s="37"/>
      <c r="N47" s="37"/>
      <c r="O47" s="37"/>
      <c r="P47" s="1"/>
      <c r="Q47" s="1"/>
      <c r="R47" s="1"/>
      <c r="S47" s="1"/>
      <c r="T47" s="1"/>
      <c r="U47" s="1"/>
    </row>
  </sheetData>
  <mergeCells count="25">
    <mergeCell ref="B33:V33"/>
    <mergeCell ref="B27:V27"/>
    <mergeCell ref="B28:V28"/>
    <mergeCell ref="B29:V29"/>
    <mergeCell ref="B30:V30"/>
    <mergeCell ref="B31:V31"/>
    <mergeCell ref="B32:V32"/>
    <mergeCell ref="B26:V26"/>
    <mergeCell ref="B15:V15"/>
    <mergeCell ref="B16:V16"/>
    <mergeCell ref="B17:V17"/>
    <mergeCell ref="B18:V18"/>
    <mergeCell ref="B19:V19"/>
    <mergeCell ref="B20:V20"/>
    <mergeCell ref="B21:V21"/>
    <mergeCell ref="B22:V22"/>
    <mergeCell ref="B23:V23"/>
    <mergeCell ref="B24:V24"/>
    <mergeCell ref="B25:V25"/>
    <mergeCell ref="B14:V14"/>
    <mergeCell ref="D2:I2"/>
    <mergeCell ref="J2:U2"/>
    <mergeCell ref="Y2:AK2"/>
    <mergeCell ref="AL2:AM2"/>
    <mergeCell ref="B13:V13"/>
  </mergeCells>
  <pageMargins left="0.7" right="0.7" top="0.75" bottom="0.75" header="0.3" footer="0.3"/>
  <pageSetup paperSize="119" scale="55" fitToWidth="2" fitToHeight="0" orientation="landscape" r:id="rId1"/>
  <colBreaks count="1" manualBreakCount="1">
    <brk id="22" min="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7"/>
  <sheetViews>
    <sheetView topLeftCell="A10" workbookViewId="0">
      <selection activeCell="B32" sqref="B32"/>
    </sheetView>
  </sheetViews>
  <sheetFormatPr defaultRowHeight="15" x14ac:dyDescent="0.25"/>
  <cols>
    <col min="1" max="1" width="2.7109375" style="126" customWidth="1"/>
    <col min="2" max="2" width="30.28515625" style="126" customWidth="1"/>
    <col min="3" max="16384" width="9.140625" style="126"/>
  </cols>
  <sheetData>
    <row r="2" spans="2:28" ht="15.75" x14ac:dyDescent="0.25">
      <c r="B2" s="140" t="s">
        <v>122</v>
      </c>
    </row>
    <row r="3" spans="2:28" ht="15.75" thickBot="1" x14ac:dyDescent="0.3"/>
    <row r="4" spans="2:28" x14ac:dyDescent="0.25">
      <c r="B4" s="127" t="s">
        <v>103</v>
      </c>
      <c r="C4" s="128">
        <v>2017</v>
      </c>
      <c r="D4" s="128">
        <v>2018</v>
      </c>
      <c r="E4" s="128">
        <v>2019</v>
      </c>
      <c r="F4" s="128">
        <v>2020</v>
      </c>
      <c r="G4" s="128">
        <v>2021</v>
      </c>
      <c r="H4" s="128">
        <v>2022</v>
      </c>
      <c r="I4" s="128">
        <v>2023</v>
      </c>
      <c r="J4" s="128">
        <v>2024</v>
      </c>
      <c r="K4" s="128">
        <v>2025</v>
      </c>
      <c r="L4" s="128">
        <v>2026</v>
      </c>
      <c r="M4" s="128">
        <v>2027</v>
      </c>
      <c r="N4" s="128">
        <v>2028</v>
      </c>
      <c r="O4" s="128">
        <v>2029</v>
      </c>
      <c r="P4" s="128">
        <v>2030</v>
      </c>
      <c r="Q4" s="128">
        <v>2031</v>
      </c>
      <c r="R4" s="128">
        <v>2032</v>
      </c>
      <c r="S4" s="128">
        <v>2033</v>
      </c>
      <c r="T4" s="128">
        <v>2034</v>
      </c>
      <c r="U4" s="128">
        <v>2035</v>
      </c>
      <c r="V4" s="128">
        <v>2036</v>
      </c>
      <c r="W4" s="129">
        <v>2037</v>
      </c>
    </row>
    <row r="5" spans="2:28" x14ac:dyDescent="0.25">
      <c r="B5" s="130" t="s">
        <v>104</v>
      </c>
      <c r="C5" s="131">
        <v>1</v>
      </c>
      <c r="D5" s="131">
        <v>1.0016843035823364</v>
      </c>
      <c r="E5" s="131">
        <v>0.99583243764166929</v>
      </c>
      <c r="F5" s="131">
        <v>0.99086177062333791</v>
      </c>
      <c r="G5" s="131">
        <v>0.9846962079631868</v>
      </c>
      <c r="H5" s="131">
        <v>0.97707411597644855</v>
      </c>
      <c r="I5" s="131">
        <v>0.96690557345011574</v>
      </c>
      <c r="J5" s="131">
        <v>0.95601371763119514</v>
      </c>
      <c r="K5" s="131">
        <v>0.94363694335211779</v>
      </c>
      <c r="L5" s="131">
        <v>0.9283612576624144</v>
      </c>
      <c r="M5" s="131">
        <v>0.91467065478762388</v>
      </c>
      <c r="N5" s="131">
        <v>0.90303916924508265</v>
      </c>
      <c r="O5" s="131">
        <v>0.89231802643515257</v>
      </c>
      <c r="P5" s="131">
        <v>0.8815895269277485</v>
      </c>
      <c r="Q5" s="131">
        <v>0.87108766975761476</v>
      </c>
      <c r="R5" s="131">
        <v>0.86089696287670736</v>
      </c>
      <c r="S5" s="131">
        <v>0.85195076173159101</v>
      </c>
      <c r="T5" s="131">
        <v>0.8435582927885511</v>
      </c>
      <c r="U5" s="131">
        <v>0.83457860945618945</v>
      </c>
      <c r="V5" s="131">
        <v>0.82567569975021693</v>
      </c>
      <c r="W5" s="132">
        <v>0.81732755951632663</v>
      </c>
      <c r="X5" s="133"/>
      <c r="Y5" s="133"/>
      <c r="Z5" s="133"/>
      <c r="AA5" s="133"/>
      <c r="AB5" s="133"/>
    </row>
    <row r="6" spans="2:28" x14ac:dyDescent="0.25">
      <c r="B6" s="134" t="s">
        <v>105</v>
      </c>
      <c r="C6" s="135">
        <v>1</v>
      </c>
      <c r="D6" s="135">
        <v>1.0016843521017129</v>
      </c>
      <c r="E6" s="135">
        <v>0.9958322356999707</v>
      </c>
      <c r="F6" s="135">
        <v>0.9908615263831918</v>
      </c>
      <c r="G6" s="135">
        <v>0.9846961541329704</v>
      </c>
      <c r="H6" s="135">
        <v>0.97707404493459127</v>
      </c>
      <c r="I6" s="135">
        <v>0.96690543319579336</v>
      </c>
      <c r="J6" s="135">
        <v>0.95601360499934629</v>
      </c>
      <c r="K6" s="135">
        <v>0.94363683059508519</v>
      </c>
      <c r="L6" s="135">
        <v>0.92836110940507788</v>
      </c>
      <c r="M6" s="135">
        <v>0.91467075493845484</v>
      </c>
      <c r="N6" s="135">
        <v>0.90303898748472688</v>
      </c>
      <c r="O6" s="135">
        <v>0.89231801828387081</v>
      </c>
      <c r="P6" s="135">
        <v>0.88158953247171179</v>
      </c>
      <c r="Q6" s="135">
        <v>0.87108756379560615</v>
      </c>
      <c r="R6" s="135">
        <v>0.86089682392527234</v>
      </c>
      <c r="S6" s="135">
        <v>0.85195066181234569</v>
      </c>
      <c r="T6" s="135">
        <v>0.84355829281763062</v>
      </c>
      <c r="U6" s="135">
        <v>0.83457860086874813</v>
      </c>
      <c r="V6" s="135">
        <v>0.82567559682842062</v>
      </c>
      <c r="W6" s="136">
        <v>0.81732748409677713</v>
      </c>
      <c r="X6" s="133"/>
      <c r="Y6" s="133"/>
      <c r="Z6" s="133"/>
      <c r="AA6" s="133"/>
      <c r="AB6" s="133"/>
    </row>
    <row r="7" spans="2:28" x14ac:dyDescent="0.25">
      <c r="B7" s="130" t="s">
        <v>106</v>
      </c>
      <c r="C7" s="131">
        <v>1</v>
      </c>
      <c r="D7" s="131">
        <v>1.0035837215027741</v>
      </c>
      <c r="E7" s="131">
        <v>0.99962598161671057</v>
      </c>
      <c r="F7" s="131">
        <v>0.9965487120994696</v>
      </c>
      <c r="G7" s="131">
        <v>0.99226565435005654</v>
      </c>
      <c r="H7" s="131">
        <v>0.9865046784757342</v>
      </c>
      <c r="I7" s="131">
        <v>0.97815494314127005</v>
      </c>
      <c r="J7" s="131">
        <v>0.96904905355780679</v>
      </c>
      <c r="K7" s="131">
        <v>0.95840853458697983</v>
      </c>
      <c r="L7" s="131">
        <v>0.94478515842140098</v>
      </c>
      <c r="M7" s="131">
        <v>0.93273315204405904</v>
      </c>
      <c r="N7" s="131">
        <v>0.92274551033797403</v>
      </c>
      <c r="O7" s="131">
        <v>0.91365927227128796</v>
      </c>
      <c r="P7" s="131">
        <v>0.90453778991225808</v>
      </c>
      <c r="Q7" s="131">
        <v>0.89562104519349262</v>
      </c>
      <c r="R7" s="131">
        <v>0.8869973645129583</v>
      </c>
      <c r="S7" s="131">
        <v>0.87963207121588582</v>
      </c>
      <c r="T7" s="131">
        <v>0.8728183003925376</v>
      </c>
      <c r="U7" s="131">
        <v>0.86537632409651366</v>
      </c>
      <c r="V7" s="131">
        <v>0.85799175287233787</v>
      </c>
      <c r="W7" s="132">
        <v>0.85116270949314354</v>
      </c>
      <c r="X7" s="133"/>
      <c r="Y7" s="133"/>
      <c r="Z7" s="133"/>
      <c r="AA7" s="133"/>
      <c r="AB7" s="133"/>
    </row>
    <row r="8" spans="2:28" x14ac:dyDescent="0.25">
      <c r="B8" s="134" t="s">
        <v>107</v>
      </c>
      <c r="C8" s="135">
        <v>1</v>
      </c>
      <c r="D8" s="135">
        <v>1.0023181677451942</v>
      </c>
      <c r="E8" s="135">
        <v>0.99709852927939291</v>
      </c>
      <c r="F8" s="135">
        <v>0.9927597970636608</v>
      </c>
      <c r="G8" s="135">
        <v>0.98588910908264538</v>
      </c>
      <c r="H8" s="135">
        <v>0.97889261535296757</v>
      </c>
      <c r="I8" s="135">
        <v>0.9693390049868178</v>
      </c>
      <c r="J8" s="135">
        <v>0.95905214171066733</v>
      </c>
      <c r="K8" s="135">
        <v>0.94726596432033894</v>
      </c>
      <c r="L8" s="135">
        <v>0.9310684592083166</v>
      </c>
      <c r="M8" s="135">
        <v>0.9127889303052269</v>
      </c>
      <c r="N8" s="135">
        <v>0.89290433948609504</v>
      </c>
      <c r="O8" s="135">
        <v>0.87977346909750975</v>
      </c>
      <c r="P8" s="135">
        <v>0.86381049238494889</v>
      </c>
      <c r="Q8" s="135">
        <v>0.8467922660050089</v>
      </c>
      <c r="R8" s="135">
        <v>0.83112604161546555</v>
      </c>
      <c r="S8" s="135">
        <v>0.81871023243426477</v>
      </c>
      <c r="T8" s="135">
        <v>0.80778829879744263</v>
      </c>
      <c r="U8" s="135">
        <v>0.79757734430703686</v>
      </c>
      <c r="V8" s="135">
        <v>0.78707873473764123</v>
      </c>
      <c r="W8" s="136">
        <v>0.77805606527040294</v>
      </c>
      <c r="X8" s="133"/>
      <c r="Y8" s="133"/>
      <c r="Z8" s="133"/>
      <c r="AA8" s="133"/>
      <c r="AB8" s="133"/>
    </row>
    <row r="9" spans="2:28" x14ac:dyDescent="0.25">
      <c r="B9" s="130" t="s">
        <v>108</v>
      </c>
      <c r="C9" s="131">
        <v>1</v>
      </c>
      <c r="D9" s="131">
        <v>1.0035837340694509</v>
      </c>
      <c r="E9" s="131">
        <v>0.99962597438166789</v>
      </c>
      <c r="F9" s="131">
        <v>0.99654865928168324</v>
      </c>
      <c r="G9" s="131">
        <v>0.99226549103886941</v>
      </c>
      <c r="H9" s="131">
        <v>0.98650452794944554</v>
      </c>
      <c r="I9" s="131">
        <v>0.97815484777001793</v>
      </c>
      <c r="J9" s="131">
        <v>0.96904899298394176</v>
      </c>
      <c r="K9" s="131">
        <v>0.9584084211626569</v>
      </c>
      <c r="L9" s="131">
        <v>0.9447850410450922</v>
      </c>
      <c r="M9" s="131">
        <v>0.9327330528080775</v>
      </c>
      <c r="N9" s="131">
        <v>0.92274548015381197</v>
      </c>
      <c r="O9" s="131">
        <v>0.91365926685994936</v>
      </c>
      <c r="P9" s="131">
        <v>0.90453771159304264</v>
      </c>
      <c r="Q9" s="131">
        <v>0.89562093000628196</v>
      </c>
      <c r="R9" s="131">
        <v>0.88699724723632478</v>
      </c>
      <c r="S9" s="131">
        <v>0.87963203626898467</v>
      </c>
      <c r="T9" s="131">
        <v>0.87281828482685442</v>
      </c>
      <c r="U9" s="131">
        <v>0.86537626783828447</v>
      </c>
      <c r="V9" s="131">
        <v>0.85799165871234728</v>
      </c>
      <c r="W9" s="132">
        <v>0.85116269147022161</v>
      </c>
      <c r="X9" s="133"/>
      <c r="Y9" s="133"/>
      <c r="Z9" s="133"/>
      <c r="AA9" s="133"/>
      <c r="AB9" s="133"/>
    </row>
    <row r="10" spans="2:28" x14ac:dyDescent="0.25">
      <c r="B10" s="134" t="s">
        <v>109</v>
      </c>
      <c r="C10" s="135">
        <v>1</v>
      </c>
      <c r="D10" s="135">
        <v>1.0028248660400134</v>
      </c>
      <c r="E10" s="135">
        <v>0.99811015733936104</v>
      </c>
      <c r="F10" s="135">
        <v>0.99427651375258363</v>
      </c>
      <c r="G10" s="135">
        <v>0.98844162524164603</v>
      </c>
      <c r="H10" s="135">
        <v>0.9819397567705257</v>
      </c>
      <c r="I10" s="135">
        <v>0.97286803871967154</v>
      </c>
      <c r="J10" s="135">
        <v>0.96305394451584758</v>
      </c>
      <c r="K10" s="135">
        <v>0.95172637600707322</v>
      </c>
      <c r="L10" s="135">
        <v>0.93655921430056144</v>
      </c>
      <c r="M10" s="135">
        <v>0.92077246531879753</v>
      </c>
      <c r="N10" s="135">
        <v>0.90484979713851854</v>
      </c>
      <c r="O10" s="135">
        <v>0.8933380957335999</v>
      </c>
      <c r="P10" s="135">
        <v>0.88011360637589353</v>
      </c>
      <c r="Q10" s="135">
        <v>0.86633846371703793</v>
      </c>
      <c r="R10" s="135">
        <v>0.85349131666969547</v>
      </c>
      <c r="S10" s="135">
        <v>0.84309733455798741</v>
      </c>
      <c r="T10" s="135">
        <v>0.83381994232181589</v>
      </c>
      <c r="U10" s="135">
        <v>0.82471739805926092</v>
      </c>
      <c r="V10" s="135">
        <v>0.81546524124923692</v>
      </c>
      <c r="W10" s="136">
        <v>0.80732074905796947</v>
      </c>
      <c r="X10" s="133"/>
      <c r="Y10" s="133"/>
      <c r="Z10" s="133"/>
      <c r="AA10" s="133"/>
      <c r="AB10" s="133"/>
    </row>
    <row r="11" spans="2:28" x14ac:dyDescent="0.25">
      <c r="B11" s="130" t="s">
        <v>110</v>
      </c>
      <c r="C11" s="131">
        <v>1</v>
      </c>
      <c r="D11" s="131">
        <v>1.0000322312380931</v>
      </c>
      <c r="E11" s="131">
        <v>0.99253295116689477</v>
      </c>
      <c r="F11" s="131">
        <v>0.98591542943342414</v>
      </c>
      <c r="G11" s="131">
        <v>0.9775784618326977</v>
      </c>
      <c r="H11" s="131">
        <v>0.96833934422625723</v>
      </c>
      <c r="I11" s="131">
        <v>0.95659209815837953</v>
      </c>
      <c r="J11" s="131">
        <v>0.94415045182884039</v>
      </c>
      <c r="K11" s="131">
        <v>0.93026803992358187</v>
      </c>
      <c r="L11" s="131">
        <v>0.91296477045566449</v>
      </c>
      <c r="M11" s="131">
        <v>0.89579037160544717</v>
      </c>
      <c r="N11" s="131">
        <v>0.87920013964100718</v>
      </c>
      <c r="O11" s="131">
        <v>0.86587240391655729</v>
      </c>
      <c r="P11" s="131">
        <v>0.85143290444873054</v>
      </c>
      <c r="Q11" s="131">
        <v>0.83672771561568149</v>
      </c>
      <c r="R11" s="131">
        <v>0.82276927513368103</v>
      </c>
      <c r="S11" s="131">
        <v>0.81084557833851534</v>
      </c>
      <c r="T11" s="131">
        <v>0.79985472839395932</v>
      </c>
      <c r="U11" s="131">
        <v>0.78883855355236465</v>
      </c>
      <c r="V11" s="131">
        <v>0.77777211330082408</v>
      </c>
      <c r="W11" s="132">
        <v>0.76762898214410658</v>
      </c>
      <c r="X11" s="133"/>
      <c r="Y11" s="133"/>
      <c r="Z11" s="133"/>
      <c r="AA11" s="133"/>
      <c r="AB11" s="133"/>
    </row>
    <row r="12" spans="2:28" x14ac:dyDescent="0.25">
      <c r="B12" s="134" t="s">
        <v>111</v>
      </c>
      <c r="C12" s="135">
        <v>1</v>
      </c>
      <c r="D12" s="135">
        <v>0.98832870451229793</v>
      </c>
      <c r="E12" s="135">
        <v>0.97678198774925795</v>
      </c>
      <c r="F12" s="135">
        <v>0.96611108316432881</v>
      </c>
      <c r="G12" s="135">
        <v>0.95409367467218853</v>
      </c>
      <c r="H12" s="135">
        <v>0.94093516002520439</v>
      </c>
      <c r="I12" s="135">
        <v>0.92514989275762749</v>
      </c>
      <c r="J12" s="135">
        <v>0.90876484238186672</v>
      </c>
      <c r="K12" s="135">
        <v>0.89107643249753554</v>
      </c>
      <c r="L12" s="135">
        <v>0.87080687600461071</v>
      </c>
      <c r="M12" s="135">
        <v>0.85218980032094405</v>
      </c>
      <c r="N12" s="135">
        <v>0.83562136878203319</v>
      </c>
      <c r="O12" s="135">
        <v>0.82000033771391634</v>
      </c>
      <c r="P12" s="135">
        <v>0.80446867249478649</v>
      </c>
      <c r="Q12" s="135">
        <v>0.78923471083789931</v>
      </c>
      <c r="R12" s="135">
        <v>0.77437072494967796</v>
      </c>
      <c r="S12" s="135">
        <v>0.76070281849401311</v>
      </c>
      <c r="T12" s="135">
        <v>0.74759394402588786</v>
      </c>
      <c r="U12" s="135">
        <v>0.73403010392380841</v>
      </c>
      <c r="V12" s="135">
        <v>0.72060280809618571</v>
      </c>
      <c r="W12" s="136">
        <v>0.70772463002743446</v>
      </c>
      <c r="X12" s="133"/>
      <c r="Y12" s="133"/>
      <c r="Z12" s="133"/>
      <c r="AA12" s="133"/>
      <c r="AB12" s="133"/>
    </row>
    <row r="13" spans="2:28" x14ac:dyDescent="0.25">
      <c r="B13" s="130" t="s">
        <v>112</v>
      </c>
      <c r="C13" s="131">
        <v>1</v>
      </c>
      <c r="D13" s="131">
        <v>1.0010494462913959</v>
      </c>
      <c r="E13" s="131">
        <v>0.99456457203370019</v>
      </c>
      <c r="F13" s="131">
        <v>0.98896106723088639</v>
      </c>
      <c r="G13" s="131">
        <v>0.9599210053959879</v>
      </c>
      <c r="H13" s="131">
        <v>0.91168423253249653</v>
      </c>
      <c r="I13" s="131">
        <v>0.9014559606576521</v>
      </c>
      <c r="J13" s="131">
        <v>0.89056258431793955</v>
      </c>
      <c r="K13" s="131">
        <v>0.87829743470373411</v>
      </c>
      <c r="L13" s="131">
        <v>0.86334901447097046</v>
      </c>
      <c r="M13" s="131">
        <v>0.84989109771169125</v>
      </c>
      <c r="N13" s="131">
        <v>0.83835944262881779</v>
      </c>
      <c r="O13" s="131">
        <v>0.82768464909499906</v>
      </c>
      <c r="P13" s="131">
        <v>0.81701358146419656</v>
      </c>
      <c r="Q13" s="131">
        <v>0.80656308379886787</v>
      </c>
      <c r="R13" s="131">
        <v>0.79641115045923905</v>
      </c>
      <c r="S13" s="131">
        <v>0.78741977630624804</v>
      </c>
      <c r="T13" s="131">
        <v>0.77894811619514359</v>
      </c>
      <c r="U13" s="131">
        <v>0.76994200426693982</v>
      </c>
      <c r="V13" s="131">
        <v>0.76101529427739634</v>
      </c>
      <c r="W13" s="132">
        <v>0.7526080499135962</v>
      </c>
      <c r="X13" s="133"/>
      <c r="Y13" s="133"/>
      <c r="Z13" s="133"/>
      <c r="AA13" s="133"/>
      <c r="AB13" s="133"/>
    </row>
    <row r="14" spans="2:28" x14ac:dyDescent="0.25">
      <c r="B14" s="134" t="s">
        <v>113</v>
      </c>
      <c r="C14" s="135">
        <v>1</v>
      </c>
      <c r="D14" s="135">
        <v>1.0022176819355482</v>
      </c>
      <c r="E14" s="135">
        <v>0.99666958693575269</v>
      </c>
      <c r="F14" s="135">
        <v>0.99219121034640323</v>
      </c>
      <c r="G14" s="135">
        <v>0.98515220906534229</v>
      </c>
      <c r="H14" s="135">
        <v>0.97816039955504719</v>
      </c>
      <c r="I14" s="135">
        <v>0.96861349432194255</v>
      </c>
      <c r="J14" s="135">
        <v>0.95833383414239426</v>
      </c>
      <c r="K14" s="135">
        <v>0.94655593820968353</v>
      </c>
      <c r="L14" s="135">
        <v>0.9318574373357863</v>
      </c>
      <c r="M14" s="135">
        <v>0.91873638223287801</v>
      </c>
      <c r="N14" s="135">
        <v>0.90767169616378329</v>
      </c>
      <c r="O14" s="135">
        <v>0.89751258646727661</v>
      </c>
      <c r="P14" s="135">
        <v>0.88733688933737032</v>
      </c>
      <c r="Q14" s="135">
        <v>0.87738011198789956</v>
      </c>
      <c r="R14" s="135">
        <v>0.86772795830876304</v>
      </c>
      <c r="S14" s="135">
        <v>0.8593222017087746</v>
      </c>
      <c r="T14" s="135">
        <v>0.85146840659066714</v>
      </c>
      <c r="U14" s="135">
        <v>0.84301513719999921</v>
      </c>
      <c r="V14" s="135">
        <v>0.83463194785226547</v>
      </c>
      <c r="W14" s="136">
        <v>0.82680264873936471</v>
      </c>
      <c r="X14" s="133"/>
      <c r="Y14" s="133"/>
      <c r="Z14" s="133"/>
      <c r="AA14" s="133"/>
      <c r="AB14" s="133"/>
    </row>
    <row r="15" spans="2:28" x14ac:dyDescent="0.25">
      <c r="B15" s="130" t="s">
        <v>114</v>
      </c>
      <c r="C15" s="131">
        <v>1</v>
      </c>
      <c r="D15" s="131">
        <v>1.00358373753787</v>
      </c>
      <c r="E15" s="131">
        <v>0.99962588430022314</v>
      </c>
      <c r="F15" s="131">
        <v>0.9965487714536525</v>
      </c>
      <c r="G15" s="131">
        <v>0.99226558529537601</v>
      </c>
      <c r="H15" s="131">
        <v>0.9865045037826633</v>
      </c>
      <c r="I15" s="131">
        <v>0.97815494320116914</v>
      </c>
      <c r="J15" s="131">
        <v>0.96904896310775002</v>
      </c>
      <c r="K15" s="131">
        <v>0.95840840538823624</v>
      </c>
      <c r="L15" s="131">
        <v>0.94478507088481689</v>
      </c>
      <c r="M15" s="131">
        <v>0.93273304525416678</v>
      </c>
      <c r="N15" s="131">
        <v>0.92274551772052005</v>
      </c>
      <c r="O15" s="131">
        <v>0.91365925837028139</v>
      </c>
      <c r="P15" s="131">
        <v>0.90453765170796052</v>
      </c>
      <c r="Q15" s="131">
        <v>0.89562092074340605</v>
      </c>
      <c r="R15" s="131">
        <v>0.88699728926975407</v>
      </c>
      <c r="S15" s="131">
        <v>0.87963197354629596</v>
      </c>
      <c r="T15" s="131">
        <v>0.87281825926649359</v>
      </c>
      <c r="U15" s="131">
        <v>0.86537625214452252</v>
      </c>
      <c r="V15" s="131">
        <v>0.85799161932055268</v>
      </c>
      <c r="W15" s="132">
        <v>0.8511626821145174</v>
      </c>
      <c r="X15" s="133"/>
      <c r="Y15" s="133"/>
      <c r="Z15" s="133"/>
      <c r="AA15" s="133"/>
      <c r="AB15" s="133"/>
    </row>
    <row r="16" spans="2:28" x14ac:dyDescent="0.25">
      <c r="B16" s="134" t="s">
        <v>115</v>
      </c>
      <c r="C16" s="135">
        <v>1</v>
      </c>
      <c r="D16" s="135">
        <v>1.0035836876353557</v>
      </c>
      <c r="E16" s="135">
        <v>0.99962590469049195</v>
      </c>
      <c r="F16" s="135">
        <v>0.99654863597738652</v>
      </c>
      <c r="G16" s="135">
        <v>0.99226548914302393</v>
      </c>
      <c r="H16" s="135">
        <v>0.98650458295411503</v>
      </c>
      <c r="I16" s="135">
        <v>0.97815495945153197</v>
      </c>
      <c r="J16" s="135">
        <v>0.96904891285082695</v>
      </c>
      <c r="K16" s="135">
        <v>0.9584084061953696</v>
      </c>
      <c r="L16" s="135">
        <v>0.9447850395926094</v>
      </c>
      <c r="M16" s="135">
        <v>0.93273300845271456</v>
      </c>
      <c r="N16" s="135">
        <v>0.92274546180801564</v>
      </c>
      <c r="O16" s="135">
        <v>0.91365915741805892</v>
      </c>
      <c r="P16" s="135">
        <v>0.90453765245417417</v>
      </c>
      <c r="Q16" s="135">
        <v>0.89562092900009593</v>
      </c>
      <c r="R16" s="135">
        <v>0.88699725876666879</v>
      </c>
      <c r="S16" s="135">
        <v>0.87963199424903671</v>
      </c>
      <c r="T16" s="135">
        <v>0.87281823700404881</v>
      </c>
      <c r="U16" s="135">
        <v>0.86537621299915701</v>
      </c>
      <c r="V16" s="135">
        <v>0.85799160812133557</v>
      </c>
      <c r="W16" s="136">
        <v>0.85116265895160126</v>
      </c>
      <c r="X16" s="133"/>
      <c r="Y16" s="133"/>
      <c r="Z16" s="133"/>
      <c r="AA16" s="133"/>
      <c r="AB16" s="133"/>
    </row>
    <row r="17" spans="2:28" x14ac:dyDescent="0.25">
      <c r="B17" s="130" t="s">
        <v>116</v>
      </c>
      <c r="C17" s="131">
        <v>1</v>
      </c>
      <c r="D17" s="131">
        <v>0.99977755371757793</v>
      </c>
      <c r="E17" s="131">
        <v>0.9920245716167948</v>
      </c>
      <c r="F17" s="131">
        <v>0.98515310246230658</v>
      </c>
      <c r="G17" s="131">
        <v>0.977098336523199</v>
      </c>
      <c r="H17" s="131">
        <v>0.96760789712468465</v>
      </c>
      <c r="I17" s="131">
        <v>0.95561362116325554</v>
      </c>
      <c r="J17" s="131">
        <v>0.94292906999306936</v>
      </c>
      <c r="K17" s="131">
        <v>0.92880937177934719</v>
      </c>
      <c r="L17" s="131">
        <v>0.91187525441110751</v>
      </c>
      <c r="M17" s="131">
        <v>0.89654029866919371</v>
      </c>
      <c r="N17" s="131">
        <v>0.88325827087597952</v>
      </c>
      <c r="O17" s="131">
        <v>0.87089625923787406</v>
      </c>
      <c r="P17" s="131">
        <v>0.85855477751070797</v>
      </c>
      <c r="Q17" s="131">
        <v>0.84646168676016587</v>
      </c>
      <c r="R17" s="131">
        <v>0.83469805395227703</v>
      </c>
      <c r="S17" s="131">
        <v>0.82416486957457236</v>
      </c>
      <c r="T17" s="131">
        <v>0.81418780074891062</v>
      </c>
      <c r="U17" s="131">
        <v>0.80366476843526757</v>
      </c>
      <c r="V17" s="131">
        <v>0.79323761819832861</v>
      </c>
      <c r="W17" s="132">
        <v>0.78336462847450183</v>
      </c>
      <c r="X17" s="133"/>
      <c r="Y17" s="133"/>
      <c r="Z17" s="133"/>
      <c r="AA17" s="133"/>
      <c r="AB17" s="133"/>
    </row>
    <row r="18" spans="2:28" x14ac:dyDescent="0.25">
      <c r="B18" s="134" t="s">
        <v>117</v>
      </c>
      <c r="C18" s="135">
        <v>1</v>
      </c>
      <c r="D18" s="135">
        <v>1.0010121548587068</v>
      </c>
      <c r="E18" s="135">
        <v>0.97040894657697352</v>
      </c>
      <c r="F18" s="135">
        <v>0.96478182155066494</v>
      </c>
      <c r="G18" s="135">
        <v>0.95799320829451962</v>
      </c>
      <c r="H18" s="135">
        <v>0.94979137700750116</v>
      </c>
      <c r="I18" s="135">
        <v>0.93912150333120359</v>
      </c>
      <c r="J18" s="135">
        <v>0.92775928822901865</v>
      </c>
      <c r="K18" s="135">
        <v>0.91496801488960799</v>
      </c>
      <c r="L18" s="135">
        <v>0.89938181430465536</v>
      </c>
      <c r="M18" s="135">
        <v>0.88534847590668553</v>
      </c>
      <c r="N18" s="135">
        <v>0.87332221672146937</v>
      </c>
      <c r="O18" s="135">
        <v>0.86218850359412746</v>
      </c>
      <c r="P18" s="135">
        <v>0.85105905815647576</v>
      </c>
      <c r="Q18" s="135">
        <v>0.84015954461945996</v>
      </c>
      <c r="R18" s="135">
        <v>0.82957131264103146</v>
      </c>
      <c r="S18" s="135">
        <v>0.82019196367201885</v>
      </c>
      <c r="T18" s="135">
        <v>0.81135409090927246</v>
      </c>
      <c r="U18" s="135">
        <v>0.80195990359010261</v>
      </c>
      <c r="V18" s="135">
        <v>0.79264844447682969</v>
      </c>
      <c r="W18" s="136">
        <v>0.78387826444230746</v>
      </c>
      <c r="X18" s="133"/>
      <c r="Y18" s="133"/>
      <c r="Z18" s="133"/>
      <c r="AA18" s="133"/>
      <c r="AB18" s="133"/>
    </row>
    <row r="19" spans="2:28" x14ac:dyDescent="0.25">
      <c r="B19" s="130" t="s">
        <v>118</v>
      </c>
      <c r="C19" s="131">
        <v>1</v>
      </c>
      <c r="D19" s="131">
        <v>0.90469927668649563</v>
      </c>
      <c r="E19" s="131">
        <v>0.8753270683493799</v>
      </c>
      <c r="F19" s="131">
        <v>0.86446583084933848</v>
      </c>
      <c r="G19" s="131">
        <v>0.85480044003462319</v>
      </c>
      <c r="H19" s="131">
        <v>0.84536572524998455</v>
      </c>
      <c r="I19" s="131">
        <v>0.83458444277585364</v>
      </c>
      <c r="J19" s="131">
        <v>0.82346225346076452</v>
      </c>
      <c r="K19" s="131">
        <v>0.81093507260337483</v>
      </c>
      <c r="L19" s="131">
        <v>0.79595568634071356</v>
      </c>
      <c r="M19" s="131">
        <v>0.78231923222517707</v>
      </c>
      <c r="N19" s="131">
        <v>0.77017700552396173</v>
      </c>
      <c r="O19" s="131">
        <v>0.75886186433962322</v>
      </c>
      <c r="P19" s="131">
        <v>0.74716705815361151</v>
      </c>
      <c r="Q19" s="131">
        <v>0.73569105101483567</v>
      </c>
      <c r="R19" s="131">
        <v>0.72451855674545762</v>
      </c>
      <c r="S19" s="131">
        <v>0.71239983892601666</v>
      </c>
      <c r="T19" s="131">
        <v>0.69765998877277668</v>
      </c>
      <c r="U19" s="131">
        <v>0.6838775292323408</v>
      </c>
      <c r="V19" s="131">
        <v>0.67731915716595326</v>
      </c>
      <c r="W19" s="132">
        <v>0.67121022017049548</v>
      </c>
      <c r="X19" s="133"/>
      <c r="Y19" s="133"/>
      <c r="Z19" s="133"/>
      <c r="AA19" s="133"/>
      <c r="AB19" s="133"/>
    </row>
    <row r="20" spans="2:28" x14ac:dyDescent="0.25">
      <c r="B20" s="134" t="s">
        <v>119</v>
      </c>
      <c r="C20" s="135">
        <v>1</v>
      </c>
      <c r="D20" s="135">
        <v>1.0010494684258922</v>
      </c>
      <c r="E20" s="135">
        <v>0.99456465584899445</v>
      </c>
      <c r="F20" s="135">
        <v>0.98896108238405456</v>
      </c>
      <c r="G20" s="135">
        <v>0.98216674492852629</v>
      </c>
      <c r="H20" s="135">
        <v>0.9739226046247198</v>
      </c>
      <c r="I20" s="135">
        <v>0.96314619186480943</v>
      </c>
      <c r="J20" s="135">
        <v>0.95165747966878556</v>
      </c>
      <c r="K20" s="135">
        <v>0.9387004552126218</v>
      </c>
      <c r="L20" s="135">
        <v>0.92287280860004506</v>
      </c>
      <c r="M20" s="135">
        <v>0.90863484161221464</v>
      </c>
      <c r="N20" s="135">
        <v>0.89645367688534305</v>
      </c>
      <c r="O20" s="135">
        <v>0.88518635694659431</v>
      </c>
      <c r="P20" s="135">
        <v>0.87392092678989186</v>
      </c>
      <c r="Q20" s="135">
        <v>0.8628891766675455</v>
      </c>
      <c r="R20" s="135">
        <v>0.85217482669855027</v>
      </c>
      <c r="S20" s="135">
        <v>0.84270030666246187</v>
      </c>
      <c r="T20" s="135">
        <v>0.83378033216722891</v>
      </c>
      <c r="U20" s="135">
        <v>0.82428691043949631</v>
      </c>
      <c r="V20" s="135">
        <v>0.81487650040443993</v>
      </c>
      <c r="W20" s="136">
        <v>0.80602079398350679</v>
      </c>
      <c r="X20" s="133"/>
      <c r="Y20" s="133"/>
      <c r="Z20" s="133"/>
      <c r="AA20" s="133"/>
      <c r="AB20" s="133"/>
    </row>
    <row r="21" spans="2:28" ht="15.75" thickBot="1" x14ac:dyDescent="0.3">
      <c r="B21" s="137" t="s">
        <v>120</v>
      </c>
      <c r="C21" s="138">
        <v>1</v>
      </c>
      <c r="D21" s="138">
        <v>1.001049504922187</v>
      </c>
      <c r="E21" s="138">
        <v>0.99456476415317396</v>
      </c>
      <c r="F21" s="138">
        <v>0.95868680919041971</v>
      </c>
      <c r="G21" s="138">
        <v>0.90913382646768015</v>
      </c>
      <c r="H21" s="138">
        <v>0.89816896138903746</v>
      </c>
      <c r="I21" s="138">
        <v>0.88323668810707134</v>
      </c>
      <c r="J21" s="138">
        <v>0.86264210516152684</v>
      </c>
      <c r="K21" s="138">
        <v>0.8400394933426184</v>
      </c>
      <c r="L21" s="138">
        <v>0.81645832976137511</v>
      </c>
      <c r="M21" s="138">
        <v>0.79759257728771138</v>
      </c>
      <c r="N21" s="138">
        <v>0.7802288340488861</v>
      </c>
      <c r="O21" s="138">
        <v>0.76385766954513645</v>
      </c>
      <c r="P21" s="138">
        <v>0.74970486449172613</v>
      </c>
      <c r="Q21" s="138">
        <v>0.73641208351390319</v>
      </c>
      <c r="R21" s="138">
        <v>0.72491529436668778</v>
      </c>
      <c r="S21" s="138">
        <v>0.71241923001661567</v>
      </c>
      <c r="T21" s="138">
        <v>0.7041700874784047</v>
      </c>
      <c r="U21" s="138">
        <v>0.69544443106289588</v>
      </c>
      <c r="V21" s="138">
        <v>0.68679730933916372</v>
      </c>
      <c r="W21" s="139">
        <v>0.67862575328365771</v>
      </c>
      <c r="X21" s="133"/>
      <c r="Y21" s="133"/>
      <c r="Z21" s="133"/>
      <c r="AA21" s="133"/>
      <c r="AB21" s="133"/>
    </row>
    <row r="23" spans="2:28" x14ac:dyDescent="0.25">
      <c r="B23" s="126" t="s">
        <v>121</v>
      </c>
    </row>
    <row r="26" spans="2:28" ht="15.75" x14ac:dyDescent="0.25">
      <c r="B26" s="140" t="s">
        <v>122</v>
      </c>
    </row>
    <row r="27" spans="2:28" ht="15.75" thickBot="1" x14ac:dyDescent="0.3"/>
    <row r="28" spans="2:28" x14ac:dyDescent="0.25">
      <c r="B28" s="127" t="s">
        <v>103</v>
      </c>
      <c r="C28" s="128">
        <v>2017</v>
      </c>
      <c r="D28" s="128">
        <v>2018</v>
      </c>
      <c r="E28" s="128">
        <v>2019</v>
      </c>
      <c r="F28" s="128">
        <v>2020</v>
      </c>
      <c r="G28" s="128">
        <v>2021</v>
      </c>
      <c r="H28" s="128">
        <v>2022</v>
      </c>
      <c r="I28" s="128">
        <v>2023</v>
      </c>
      <c r="J28" s="128">
        <v>2024</v>
      </c>
      <c r="K28" s="128">
        <v>2025</v>
      </c>
      <c r="L28" s="128">
        <v>2026</v>
      </c>
      <c r="M28" s="128">
        <v>2027</v>
      </c>
      <c r="N28" s="128">
        <v>2028</v>
      </c>
      <c r="O28" s="128">
        <v>2029</v>
      </c>
      <c r="P28" s="128">
        <v>2030</v>
      </c>
      <c r="Q28" s="128">
        <v>2031</v>
      </c>
      <c r="R28" s="128">
        <v>2032</v>
      </c>
      <c r="S28" s="128">
        <v>2033</v>
      </c>
      <c r="T28" s="128">
        <v>2034</v>
      </c>
      <c r="U28" s="128">
        <v>2035</v>
      </c>
      <c r="V28" s="128">
        <v>2036</v>
      </c>
      <c r="W28" s="129">
        <v>2037</v>
      </c>
    </row>
    <row r="29" spans="2:28" ht="15.75" thickBot="1" x14ac:dyDescent="0.3">
      <c r="B29" s="137" t="s">
        <v>123</v>
      </c>
      <c r="C29" s="138">
        <v>1</v>
      </c>
      <c r="D29" s="138">
        <v>0.89790147240054319</v>
      </c>
      <c r="E29" s="138">
        <v>0.80622705413906348</v>
      </c>
      <c r="F29" s="138">
        <v>0.72391245900061763</v>
      </c>
      <c r="G29" s="138">
        <v>0.65724118741575865</v>
      </c>
      <c r="H29" s="138">
        <v>0.60328265365120637</v>
      </c>
      <c r="I29" s="138">
        <v>0.55978686259666144</v>
      </c>
      <c r="J29" s="138">
        <v>0.52502492265988931</v>
      </c>
      <c r="K29" s="138">
        <v>0.49767189723629057</v>
      </c>
      <c r="L29" s="138">
        <v>0.47672064313501467</v>
      </c>
      <c r="M29" s="138">
        <v>0.46141861241411464</v>
      </c>
      <c r="N29" s="138">
        <v>0.4512219404727783</v>
      </c>
      <c r="O29" s="138">
        <v>0.44576281937248796</v>
      </c>
      <c r="P29" s="138">
        <v>0.44482737379322312</v>
      </c>
      <c r="Q29" s="138">
        <v>0.44482737379322312</v>
      </c>
      <c r="R29" s="138">
        <v>0.44482737379322312</v>
      </c>
      <c r="S29" s="138">
        <v>0.44482737379322312</v>
      </c>
      <c r="T29" s="138">
        <v>0.44482737379322312</v>
      </c>
      <c r="U29" s="138">
        <v>0.44482737379322312</v>
      </c>
      <c r="V29" s="138">
        <v>0.44482737379322312</v>
      </c>
      <c r="W29" s="139">
        <v>0.44482737379322312</v>
      </c>
    </row>
    <row r="31" spans="2:28" x14ac:dyDescent="0.25">
      <c r="B31" s="126" t="s">
        <v>124</v>
      </c>
    </row>
    <row r="37" spans="3:16" x14ac:dyDescent="0.25">
      <c r="C37" s="133"/>
      <c r="D37" s="133"/>
      <c r="E37" s="133"/>
      <c r="F37" s="133"/>
      <c r="G37" s="133"/>
      <c r="H37" s="133"/>
      <c r="I37" s="133"/>
      <c r="J37" s="133"/>
      <c r="K37" s="133"/>
      <c r="L37" s="133"/>
      <c r="M37" s="133"/>
      <c r="N37" s="133"/>
      <c r="O37" s="133"/>
      <c r="P37" s="1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tabSelected="1" zoomScale="70" zoomScaleNormal="70" workbookViewId="0">
      <selection activeCell="K5" sqref="K5"/>
    </sheetView>
  </sheetViews>
  <sheetFormatPr defaultRowHeight="15.75" x14ac:dyDescent="0.25"/>
  <cols>
    <col min="1" max="1" width="2.7109375" style="4" customWidth="1"/>
    <col min="2" max="2" width="5.140625" style="2" customWidth="1"/>
    <col min="3" max="3" width="30.28515625" style="3" customWidth="1"/>
    <col min="4" max="4" width="46.42578125" style="4" customWidth="1"/>
    <col min="5" max="8" width="12.140625" style="2" customWidth="1"/>
    <col min="9" max="9" width="23.5703125" style="2" customWidth="1"/>
    <col min="10" max="30" width="12.140625" style="4" customWidth="1"/>
    <col min="31" max="33" width="11.7109375" style="3" customWidth="1"/>
    <col min="34" max="16384" width="9.140625" style="3"/>
  </cols>
  <sheetData>
    <row r="1" spans="1:31" ht="16.5" thickBot="1" x14ac:dyDescent="0.3">
      <c r="A1" s="1"/>
      <c r="H1" s="6"/>
      <c r="I1" s="6"/>
    </row>
    <row r="2" spans="1:31" ht="16.5" thickBot="1" x14ac:dyDescent="0.3">
      <c r="A2" s="7"/>
      <c r="B2" s="8"/>
      <c r="C2" s="9"/>
      <c r="D2" s="150" t="s">
        <v>0</v>
      </c>
      <c r="E2" s="151"/>
      <c r="F2" s="151"/>
      <c r="G2" s="151"/>
      <c r="H2" s="152"/>
      <c r="I2" s="8"/>
      <c r="J2" s="153" t="s">
        <v>147</v>
      </c>
      <c r="K2" s="153"/>
      <c r="L2" s="153"/>
      <c r="M2" s="153"/>
      <c r="N2" s="153"/>
      <c r="O2" s="153"/>
      <c r="P2" s="153"/>
      <c r="Q2" s="153"/>
      <c r="R2" s="153"/>
      <c r="S2" s="153"/>
      <c r="T2" s="153"/>
      <c r="U2" s="153"/>
      <c r="V2" s="153"/>
      <c r="W2" s="153"/>
      <c r="X2" s="153"/>
      <c r="Y2" s="153"/>
      <c r="Z2" s="153"/>
      <c r="AA2" s="153"/>
      <c r="AB2" s="153"/>
      <c r="AC2" s="153"/>
      <c r="AD2" s="155"/>
    </row>
    <row r="3" spans="1:31" s="25" customFormat="1" ht="50.25" thickBot="1" x14ac:dyDescent="0.3">
      <c r="A3" s="12"/>
      <c r="B3" s="13" t="s">
        <v>4</v>
      </c>
      <c r="C3" s="14" t="s">
        <v>5</v>
      </c>
      <c r="D3" s="15" t="s">
        <v>6</v>
      </c>
      <c r="E3" s="16" t="s">
        <v>7</v>
      </c>
      <c r="F3" s="16" t="s">
        <v>8</v>
      </c>
      <c r="G3" s="17" t="s">
        <v>10</v>
      </c>
      <c r="H3" s="18" t="s">
        <v>11</v>
      </c>
      <c r="I3" s="20" t="s">
        <v>148</v>
      </c>
      <c r="J3" s="17" t="s">
        <v>125</v>
      </c>
      <c r="K3" s="17" t="s">
        <v>126</v>
      </c>
      <c r="L3" s="17" t="s">
        <v>129</v>
      </c>
      <c r="M3" s="17" t="s">
        <v>130</v>
      </c>
      <c r="N3" s="17" t="s">
        <v>131</v>
      </c>
      <c r="O3" s="17" t="s">
        <v>132</v>
      </c>
      <c r="P3" s="17" t="s">
        <v>133</v>
      </c>
      <c r="Q3" s="17" t="s">
        <v>134</v>
      </c>
      <c r="R3" s="17" t="s">
        <v>135</v>
      </c>
      <c r="S3" s="17" t="s">
        <v>136</v>
      </c>
      <c r="T3" s="17" t="s">
        <v>137</v>
      </c>
      <c r="U3" s="17" t="s">
        <v>138</v>
      </c>
      <c r="V3" s="17" t="s">
        <v>139</v>
      </c>
      <c r="W3" s="17" t="s">
        <v>140</v>
      </c>
      <c r="X3" s="17" t="s">
        <v>141</v>
      </c>
      <c r="Y3" s="17" t="s">
        <v>142</v>
      </c>
      <c r="Z3" s="17" t="s">
        <v>143</v>
      </c>
      <c r="AA3" s="17" t="s">
        <v>144</v>
      </c>
      <c r="AB3" s="17" t="s">
        <v>145</v>
      </c>
      <c r="AC3" s="17" t="s">
        <v>146</v>
      </c>
      <c r="AD3" s="18" t="s">
        <v>128</v>
      </c>
      <c r="AE3" s="24"/>
    </row>
    <row r="4" spans="1:31" ht="5.0999999999999996" customHeight="1" x14ac:dyDescent="0.25">
      <c r="A4" s="7"/>
      <c r="B4" s="26"/>
      <c r="C4" s="27"/>
      <c r="D4" s="1"/>
      <c r="E4" s="28"/>
      <c r="F4" s="28"/>
      <c r="G4" s="29"/>
      <c r="H4" s="30"/>
      <c r="I4" s="145"/>
      <c r="J4" s="31"/>
      <c r="K4" s="32"/>
      <c r="L4" s="33"/>
      <c r="M4" s="33"/>
      <c r="N4" s="33"/>
      <c r="O4" s="33"/>
      <c r="P4" s="33"/>
      <c r="Q4" s="33"/>
      <c r="R4" s="33"/>
      <c r="S4" s="33"/>
      <c r="T4" s="33"/>
      <c r="U4" s="33"/>
      <c r="V4" s="33"/>
      <c r="W4" s="33"/>
      <c r="X4" s="33"/>
      <c r="Y4" s="33"/>
      <c r="Z4" s="33"/>
      <c r="AA4" s="33"/>
      <c r="AB4" s="33"/>
      <c r="AC4" s="33"/>
      <c r="AD4" s="34"/>
      <c r="AE4" s="37"/>
    </row>
    <row r="5" spans="1:31" s="66" customFormat="1" ht="68.099999999999994" customHeight="1" x14ac:dyDescent="0.25">
      <c r="A5" s="38"/>
      <c r="B5" s="39">
        <v>1</v>
      </c>
      <c r="C5" s="40" t="s">
        <v>40</v>
      </c>
      <c r="D5" s="41" t="s">
        <v>41</v>
      </c>
      <c r="E5" s="42" t="s">
        <v>42</v>
      </c>
      <c r="F5" s="43">
        <v>231</v>
      </c>
      <c r="G5" s="45">
        <v>0.11</v>
      </c>
      <c r="H5" s="46" t="s">
        <v>43</v>
      </c>
      <c r="I5" s="56" t="s">
        <v>106</v>
      </c>
      <c r="J5" s="141">
        <f>'PGE Option Parameters (2017)'!AC5</f>
        <v>143750</v>
      </c>
      <c r="K5" s="48">
        <f>ROUND($J5*'AppC - Forecast Factors (2017) '!D7,-2)</f>
        <v>144300</v>
      </c>
      <c r="L5" s="48">
        <f>ROUND($J5*'AppC - Forecast Factors (2017) '!E7,-2)</f>
        <v>143700</v>
      </c>
      <c r="M5" s="48">
        <f>ROUND($J5*'AppC - Forecast Factors (2017) '!F7,-2)</f>
        <v>143300</v>
      </c>
      <c r="N5" s="48">
        <f>ROUND($J5*'AppC - Forecast Factors (2017) '!G7,-2)</f>
        <v>142600</v>
      </c>
      <c r="O5" s="48">
        <f>ROUND($J5*'AppC - Forecast Factors (2017) '!H7,-2)</f>
        <v>141800</v>
      </c>
      <c r="P5" s="48">
        <f>ROUND($J5*'AppC - Forecast Factors (2017) '!I7,-2)</f>
        <v>140600</v>
      </c>
      <c r="Q5" s="48">
        <f>ROUND($J5*'AppC - Forecast Factors (2017) '!J7,-2)</f>
        <v>139300</v>
      </c>
      <c r="R5" s="48">
        <f>ROUND($J5*'AppC - Forecast Factors (2017) '!K7,-2)</f>
        <v>137800</v>
      </c>
      <c r="S5" s="48">
        <f>ROUND($J5*'AppC - Forecast Factors (2017) '!L7,-2)</f>
        <v>135800</v>
      </c>
      <c r="T5" s="48">
        <f>ROUND($J5*'AppC - Forecast Factors (2017) '!M7,-2)</f>
        <v>134100</v>
      </c>
      <c r="U5" s="48">
        <f>ROUND($J5*'AppC - Forecast Factors (2017) '!N7,-2)</f>
        <v>132600</v>
      </c>
      <c r="V5" s="48">
        <f>ROUND($J5*'AppC - Forecast Factors (2017) '!O7,-2)</f>
        <v>131300</v>
      </c>
      <c r="W5" s="48">
        <f>ROUND($J5*'AppC - Forecast Factors (2017) '!P7,-2)</f>
        <v>130000</v>
      </c>
      <c r="X5" s="48">
        <f>ROUND($J5*'AppC - Forecast Factors (2017) '!Q7,-2)</f>
        <v>128700</v>
      </c>
      <c r="Y5" s="48">
        <f>ROUND($J5*'AppC - Forecast Factors (2017) '!R7,-2)</f>
        <v>127500</v>
      </c>
      <c r="Z5" s="48">
        <f>ROUND($J5*'AppC - Forecast Factors (2017) '!S7,-2)</f>
        <v>126400</v>
      </c>
      <c r="AA5" s="48">
        <f>ROUND($J5*'AppC - Forecast Factors (2017) '!T7,-2)</f>
        <v>125500</v>
      </c>
      <c r="AB5" s="48">
        <f>ROUND($J5*'AppC - Forecast Factors (2017) '!U7,-2)</f>
        <v>124400</v>
      </c>
      <c r="AC5" s="48">
        <f>ROUND($J5*'AppC - Forecast Factors (2017) '!V7,-2)</f>
        <v>123300</v>
      </c>
      <c r="AD5" s="143">
        <f>ROUND($J5*'AppC - Forecast Factors (2017) '!W7,-2)</f>
        <v>122400</v>
      </c>
    </row>
    <row r="6" spans="1:31" s="66" customFormat="1" ht="68.099999999999994" customHeight="1" x14ac:dyDescent="0.25">
      <c r="A6" s="38"/>
      <c r="B6" s="39">
        <v>2</v>
      </c>
      <c r="C6" s="40" t="s">
        <v>50</v>
      </c>
      <c r="D6" s="41" t="s">
        <v>51</v>
      </c>
      <c r="E6" s="42" t="s">
        <v>42</v>
      </c>
      <c r="F6" s="52">
        <v>110</v>
      </c>
      <c r="G6" s="45">
        <v>0.25</v>
      </c>
      <c r="H6" s="46" t="s">
        <v>43</v>
      </c>
      <c r="I6" s="56" t="s">
        <v>106</v>
      </c>
      <c r="J6" s="141">
        <f>'PGE Option Parameters (2017)'!AC6</f>
        <v>145000</v>
      </c>
      <c r="K6" s="48">
        <f>ROUND($J6*'AppC - Forecast Factors (2017) '!D7,-2)</f>
        <v>145500</v>
      </c>
      <c r="L6" s="48">
        <f>ROUND($J6*'AppC - Forecast Factors (2017) '!E7,-2)</f>
        <v>144900</v>
      </c>
      <c r="M6" s="48">
        <f>ROUND($J6*'AppC - Forecast Factors (2017) '!F7,-2)</f>
        <v>144500</v>
      </c>
      <c r="N6" s="48">
        <f>ROUND($J6*'AppC - Forecast Factors (2017) '!G7,-2)</f>
        <v>143900</v>
      </c>
      <c r="O6" s="48">
        <f>ROUND($J6*'AppC - Forecast Factors (2017) '!H7,-2)</f>
        <v>143000</v>
      </c>
      <c r="P6" s="48">
        <f>ROUND($J6*'AppC - Forecast Factors (2017) '!I7,-2)</f>
        <v>141800</v>
      </c>
      <c r="Q6" s="48">
        <f>ROUND($J6*'AppC - Forecast Factors (2017) '!J7,-2)</f>
        <v>140500</v>
      </c>
      <c r="R6" s="48">
        <f>ROUND($J6*'AppC - Forecast Factors (2017) '!K7,-2)</f>
        <v>139000</v>
      </c>
      <c r="S6" s="48">
        <f>ROUND($J6*'AppC - Forecast Factors (2017) '!L7,-2)</f>
        <v>137000</v>
      </c>
      <c r="T6" s="48">
        <f>ROUND($J6*'AppC - Forecast Factors (2017) '!M7,-2)</f>
        <v>135200</v>
      </c>
      <c r="U6" s="48">
        <f>ROUND($J6*'AppC - Forecast Factors (2017) '!N7,-2)</f>
        <v>133800</v>
      </c>
      <c r="V6" s="48">
        <f>ROUND($J6*'AppC - Forecast Factors (2017) '!O7,-2)</f>
        <v>132500</v>
      </c>
      <c r="W6" s="48">
        <f>ROUND($J6*'AppC - Forecast Factors (2017) '!P7,-2)</f>
        <v>131200</v>
      </c>
      <c r="X6" s="48">
        <f>ROUND($J6*'AppC - Forecast Factors (2017) '!Q7,-2)</f>
        <v>129900</v>
      </c>
      <c r="Y6" s="48">
        <f>ROUND($J6*'AppC - Forecast Factors (2017) '!R7,-2)</f>
        <v>128600</v>
      </c>
      <c r="Z6" s="48">
        <f>ROUND($J6*'AppC - Forecast Factors (2017) '!S7,-2)</f>
        <v>127500</v>
      </c>
      <c r="AA6" s="48">
        <f>ROUND($J6*'AppC - Forecast Factors (2017) '!T7,-2)</f>
        <v>126600</v>
      </c>
      <c r="AB6" s="48">
        <f>ROUND($J6*'AppC - Forecast Factors (2017) '!U7,-2)</f>
        <v>125500</v>
      </c>
      <c r="AC6" s="48">
        <f>ROUND($J6*'AppC - Forecast Factors (2017) '!V7,-2)</f>
        <v>124400</v>
      </c>
      <c r="AD6" s="143">
        <f>ROUND($J6*'AppC - Forecast Factors (2017) '!W7,-2)</f>
        <v>123400</v>
      </c>
    </row>
    <row r="7" spans="1:31" s="66" customFormat="1" ht="68.099999999999994" customHeight="1" x14ac:dyDescent="0.25">
      <c r="A7" s="38"/>
      <c r="B7" s="39">
        <v>3</v>
      </c>
      <c r="C7" s="40" t="s">
        <v>53</v>
      </c>
      <c r="D7" s="41" t="s">
        <v>54</v>
      </c>
      <c r="E7" s="42" t="s">
        <v>55</v>
      </c>
      <c r="F7" s="52">
        <v>424</v>
      </c>
      <c r="G7" s="45">
        <v>0.7</v>
      </c>
      <c r="H7" s="46" t="s">
        <v>43</v>
      </c>
      <c r="I7" s="56" t="s">
        <v>149</v>
      </c>
      <c r="J7" s="141">
        <f>'PGE Option Parameters (2017)'!AC7</f>
        <v>561250</v>
      </c>
      <c r="K7" s="48">
        <f>ROUND($J7*'AppC - Forecast Factors (2017) '!D10,-2)</f>
        <v>562800</v>
      </c>
      <c r="L7" s="48">
        <f>ROUND($J7*'AppC - Forecast Factors (2017) '!E10,-2)</f>
        <v>560200</v>
      </c>
      <c r="M7" s="48">
        <f>ROUND($J7*'AppC - Forecast Factors (2017) '!F10,-2)</f>
        <v>558000</v>
      </c>
      <c r="N7" s="48">
        <f>ROUND($J7*'AppC - Forecast Factors (2017) '!G10,-2)</f>
        <v>554800</v>
      </c>
      <c r="O7" s="48">
        <f>ROUND($J7*'AppC - Forecast Factors (2017) '!H10,-2)</f>
        <v>551100</v>
      </c>
      <c r="P7" s="48">
        <f>ROUND($J7*'AppC - Forecast Factors (2017) '!I10,-2)</f>
        <v>546000</v>
      </c>
      <c r="Q7" s="48">
        <f>ROUND($J7*'AppC - Forecast Factors (2017) '!J10,-2)</f>
        <v>540500</v>
      </c>
      <c r="R7" s="48">
        <f>ROUND($J7*'AppC - Forecast Factors (2017) '!K10,-2)</f>
        <v>534200</v>
      </c>
      <c r="S7" s="48">
        <f>ROUND($J7*'AppC - Forecast Factors (2017) '!L10,-2)</f>
        <v>525600</v>
      </c>
      <c r="T7" s="48">
        <f>ROUND($J7*'AppC - Forecast Factors (2017) '!M10,-2)</f>
        <v>516800</v>
      </c>
      <c r="U7" s="48">
        <f>ROUND($J7*'AppC - Forecast Factors (2017) '!N10,-2)</f>
        <v>507800</v>
      </c>
      <c r="V7" s="48">
        <f>ROUND($J7*'AppC - Forecast Factors (2017) '!O10,-2)</f>
        <v>501400</v>
      </c>
      <c r="W7" s="48">
        <f>ROUND($J7*'AppC - Forecast Factors (2017) '!P10,-2)</f>
        <v>494000</v>
      </c>
      <c r="X7" s="48">
        <f>ROUND($J7*'AppC - Forecast Factors (2017) '!Q10,-2)</f>
        <v>486200</v>
      </c>
      <c r="Y7" s="48">
        <f>ROUND($J7*'AppC - Forecast Factors (2017) '!R10,-2)</f>
        <v>479000</v>
      </c>
      <c r="Z7" s="48">
        <f>ROUND($J7*'AppC - Forecast Factors (2017) '!S10,-2)</f>
        <v>473200</v>
      </c>
      <c r="AA7" s="48">
        <f>ROUND($J7*'AppC - Forecast Factors (2017) '!T10,-2)</f>
        <v>468000</v>
      </c>
      <c r="AB7" s="48">
        <f>ROUND($J7*'AppC - Forecast Factors (2017) '!U10,-2)</f>
        <v>462900</v>
      </c>
      <c r="AC7" s="48">
        <f>ROUND($J7*'AppC - Forecast Factors (2017) '!V10,-2)</f>
        <v>457700</v>
      </c>
      <c r="AD7" s="143">
        <f>ROUND($J7*'AppC - Forecast Factors (2017) '!W10,-2)</f>
        <v>453100</v>
      </c>
    </row>
    <row r="8" spans="1:31" s="66" customFormat="1" ht="66.95" customHeight="1" x14ac:dyDescent="0.25">
      <c r="A8" s="38"/>
      <c r="B8" s="39">
        <v>4</v>
      </c>
      <c r="C8" s="40" t="s">
        <v>59</v>
      </c>
      <c r="D8" s="41" t="s">
        <v>60</v>
      </c>
      <c r="E8" s="42" t="s">
        <v>61</v>
      </c>
      <c r="F8" s="42">
        <v>35</v>
      </c>
      <c r="G8" s="45">
        <v>0.85</v>
      </c>
      <c r="H8" s="55" t="s">
        <v>62</v>
      </c>
      <c r="I8" s="146" t="s">
        <v>113</v>
      </c>
      <c r="J8" s="141">
        <f>'PGE Option Parameters (2017)'!AC8</f>
        <v>213500</v>
      </c>
      <c r="K8" s="48">
        <f>ROUND($J8*'AppC - Forecast Factors (2017) '!D14,-2)</f>
        <v>214000</v>
      </c>
      <c r="L8" s="48">
        <f>ROUND($J8*'AppC - Forecast Factors (2017) '!E14,-2)</f>
        <v>212800</v>
      </c>
      <c r="M8" s="48">
        <f>ROUND($J8*'AppC - Forecast Factors (2017) '!F14,-2)</f>
        <v>211800</v>
      </c>
      <c r="N8" s="48">
        <f>ROUND($J8*'AppC - Forecast Factors (2017) '!G14,-2)</f>
        <v>210300</v>
      </c>
      <c r="O8" s="48">
        <f>ROUND($J8*'AppC - Forecast Factors (2017) '!H14,-2)</f>
        <v>208800</v>
      </c>
      <c r="P8" s="48">
        <f>ROUND($J8*'AppC - Forecast Factors (2017) '!I14,-2)</f>
        <v>206800</v>
      </c>
      <c r="Q8" s="48">
        <f>ROUND($J8*'AppC - Forecast Factors (2017) '!J14,-2)</f>
        <v>204600</v>
      </c>
      <c r="R8" s="48">
        <f>ROUND($J8*'AppC - Forecast Factors (2017) '!K14,-2)</f>
        <v>202100</v>
      </c>
      <c r="S8" s="48">
        <f>ROUND($J8*'AppC - Forecast Factors (2017) '!L14,-2)</f>
        <v>199000</v>
      </c>
      <c r="T8" s="48">
        <f>ROUND($J8*'AppC - Forecast Factors (2017) '!M14,-2)</f>
        <v>196200</v>
      </c>
      <c r="U8" s="48">
        <f>ROUND($J8*'AppC - Forecast Factors (2017) '!N14,-2)</f>
        <v>193800</v>
      </c>
      <c r="V8" s="48">
        <f>ROUND($J8*'AppC - Forecast Factors (2017) '!O14,-2)</f>
        <v>191600</v>
      </c>
      <c r="W8" s="48">
        <f>ROUND($J8*'AppC - Forecast Factors (2017) '!P14,-2)</f>
        <v>189400</v>
      </c>
      <c r="X8" s="48">
        <f>ROUND($J8*'AppC - Forecast Factors (2017) '!Q14,-2)</f>
        <v>187300</v>
      </c>
      <c r="Y8" s="48">
        <f>ROUND($J8*'AppC - Forecast Factors (2017) '!R14,-2)</f>
        <v>185300</v>
      </c>
      <c r="Z8" s="48">
        <f>ROUND($J8*'AppC - Forecast Factors (2017) '!S14,-2)</f>
        <v>183500</v>
      </c>
      <c r="AA8" s="48">
        <f>ROUND($J8*'AppC - Forecast Factors (2017) '!T14,-2)</f>
        <v>181800</v>
      </c>
      <c r="AB8" s="48">
        <f>ROUND($J8*'AppC - Forecast Factors (2017) '!U14,-2)</f>
        <v>180000</v>
      </c>
      <c r="AC8" s="48">
        <f>ROUND($J8*'AppC - Forecast Factors (2017) '!V14,-2)</f>
        <v>178200</v>
      </c>
      <c r="AD8" s="143">
        <f>ROUND($J8*'AppC - Forecast Factors (2017) '!W14,-2)</f>
        <v>176500</v>
      </c>
    </row>
    <row r="9" spans="1:31" s="66" customFormat="1" ht="66.95" customHeight="1" x14ac:dyDescent="0.25">
      <c r="A9" s="38"/>
      <c r="B9" s="39">
        <v>5</v>
      </c>
      <c r="C9" s="40" t="s">
        <v>65</v>
      </c>
      <c r="D9" s="41" t="s">
        <v>66</v>
      </c>
      <c r="E9" s="42" t="s">
        <v>61</v>
      </c>
      <c r="F9" s="42">
        <v>35</v>
      </c>
      <c r="G9" s="45">
        <v>0.85</v>
      </c>
      <c r="H9" s="55" t="s">
        <v>49</v>
      </c>
      <c r="I9" s="146" t="s">
        <v>113</v>
      </c>
      <c r="J9" s="141">
        <f>'PGE Option Parameters (2017)'!AC9</f>
        <v>282800</v>
      </c>
      <c r="K9" s="48">
        <f>ROUND($J9*'AppC - Forecast Factors (2017) '!D14,-2)</f>
        <v>283400</v>
      </c>
      <c r="L9" s="48">
        <f>ROUND($J9*'AppC - Forecast Factors (2017) '!E14,-2)</f>
        <v>281900</v>
      </c>
      <c r="M9" s="48">
        <f>ROUND($J9*'AppC - Forecast Factors (2017) '!F14,-2)</f>
        <v>280600</v>
      </c>
      <c r="N9" s="48">
        <f>ROUND($J9*'AppC - Forecast Factors (2017) '!G14,-2)</f>
        <v>278600</v>
      </c>
      <c r="O9" s="48">
        <f>ROUND($J9*'AppC - Forecast Factors (2017) '!H14,-2)</f>
        <v>276600</v>
      </c>
      <c r="P9" s="48">
        <f>ROUND($J9*'AppC - Forecast Factors (2017) '!I14,-2)</f>
        <v>273900</v>
      </c>
      <c r="Q9" s="48">
        <f>ROUND($J9*'AppC - Forecast Factors (2017) '!J14,-2)</f>
        <v>271000</v>
      </c>
      <c r="R9" s="48">
        <f>ROUND($J9*'AppC - Forecast Factors (2017) '!K14,-2)</f>
        <v>267700</v>
      </c>
      <c r="S9" s="48">
        <f>ROUND($J9*'AppC - Forecast Factors (2017) '!L14,-2)</f>
        <v>263500</v>
      </c>
      <c r="T9" s="48">
        <f>ROUND($J9*'AppC - Forecast Factors (2017) '!M14,-2)</f>
        <v>259800</v>
      </c>
      <c r="U9" s="48">
        <f>ROUND($J9*'AppC - Forecast Factors (2017) '!N14,-2)</f>
        <v>256700</v>
      </c>
      <c r="V9" s="48">
        <f>ROUND($J9*'AppC - Forecast Factors (2017) '!O14,-2)</f>
        <v>253800</v>
      </c>
      <c r="W9" s="48">
        <f>ROUND($J9*'AppC - Forecast Factors (2017) '!P14,-2)</f>
        <v>250900</v>
      </c>
      <c r="X9" s="48">
        <f>ROUND($J9*'AppC - Forecast Factors (2017) '!Q14,-2)</f>
        <v>248100</v>
      </c>
      <c r="Y9" s="48">
        <f>ROUND($J9*'AppC - Forecast Factors (2017) '!R14,-2)</f>
        <v>245400</v>
      </c>
      <c r="Z9" s="48">
        <f>ROUND($J9*'AppC - Forecast Factors (2017) '!S14,-2)</f>
        <v>243000</v>
      </c>
      <c r="AA9" s="48">
        <f>ROUND($J9*'AppC - Forecast Factors (2017) '!T14,-2)</f>
        <v>240800</v>
      </c>
      <c r="AB9" s="48">
        <f>ROUND($J9*'AppC - Forecast Factors (2017) '!U14,-2)</f>
        <v>238400</v>
      </c>
      <c r="AC9" s="48">
        <f>ROUND($J9*'AppC - Forecast Factors (2017) '!V14,-2)</f>
        <v>236000</v>
      </c>
      <c r="AD9" s="143">
        <f>ROUND($J9*'AppC - Forecast Factors (2017) '!W14,-2)</f>
        <v>233800</v>
      </c>
    </row>
    <row r="10" spans="1:31" s="66" customFormat="1" ht="66.95" customHeight="1" x14ac:dyDescent="0.25">
      <c r="A10" s="38"/>
      <c r="B10" s="39">
        <v>6</v>
      </c>
      <c r="C10" s="40" t="s">
        <v>69</v>
      </c>
      <c r="D10" s="41" t="s">
        <v>70</v>
      </c>
      <c r="E10" s="42" t="s">
        <v>71</v>
      </c>
      <c r="F10" s="42">
        <v>50</v>
      </c>
      <c r="G10" s="72" t="s">
        <v>49</v>
      </c>
      <c r="H10" s="55" t="s">
        <v>49</v>
      </c>
      <c r="I10" s="56" t="s">
        <v>150</v>
      </c>
      <c r="J10" s="141">
        <f>'PGE Option Parameters (2017)'!AC10</f>
        <v>79500</v>
      </c>
      <c r="K10" s="48">
        <f>ROUND($J10*'AppC - Forecast Factors (2017) '!D29,-2)</f>
        <v>71400</v>
      </c>
      <c r="L10" s="48">
        <f>ROUND($J10*'AppC - Forecast Factors (2017) '!E29,-2)</f>
        <v>64100</v>
      </c>
      <c r="M10" s="48">
        <f>ROUND($J10*'AppC - Forecast Factors (2017) '!F29,-2)</f>
        <v>57600</v>
      </c>
      <c r="N10" s="48">
        <f>ROUND($J10*'AppC - Forecast Factors (2017) '!G29,-2)</f>
        <v>52300</v>
      </c>
      <c r="O10" s="48">
        <f>ROUND($J10*'AppC - Forecast Factors (2017) '!H29,-2)</f>
        <v>48000</v>
      </c>
      <c r="P10" s="48">
        <f>ROUND($J10*'AppC - Forecast Factors (2017) '!I29,-2)</f>
        <v>44500</v>
      </c>
      <c r="Q10" s="48">
        <f>ROUND($J10*'AppC - Forecast Factors (2017) '!J29,-2)</f>
        <v>41700</v>
      </c>
      <c r="R10" s="48">
        <f>ROUND($J10*'AppC - Forecast Factors (2017) '!K29,-2)</f>
        <v>39600</v>
      </c>
      <c r="S10" s="48">
        <f>ROUND($J10*'AppC - Forecast Factors (2017) '!L29,-2)</f>
        <v>37900</v>
      </c>
      <c r="T10" s="48">
        <f>ROUND($J10*'AppC - Forecast Factors (2017) '!M29,-2)</f>
        <v>36700</v>
      </c>
      <c r="U10" s="48">
        <f>ROUND($J10*'AppC - Forecast Factors (2017) '!N29,-2)</f>
        <v>35900</v>
      </c>
      <c r="V10" s="48">
        <f>ROUND($J10*'AppC - Forecast Factors (2017) '!O29,-2)</f>
        <v>35400</v>
      </c>
      <c r="W10" s="48">
        <f>ROUND($J10*'AppC - Forecast Factors (2017) '!P29,-2)</f>
        <v>35400</v>
      </c>
      <c r="X10" s="48">
        <f>ROUND($J10*'AppC - Forecast Factors (2017) '!Q29,-2)</f>
        <v>35400</v>
      </c>
      <c r="Y10" s="48">
        <f>ROUND($J10*'AppC - Forecast Factors (2017) '!R29,-2)</f>
        <v>35400</v>
      </c>
      <c r="Z10" s="48">
        <f>ROUND($J10*'AppC - Forecast Factors (2017) '!S29,-2)</f>
        <v>35400</v>
      </c>
      <c r="AA10" s="48">
        <f>ROUND($J10*'AppC - Forecast Factors (2017) '!T29,-2)</f>
        <v>35400</v>
      </c>
      <c r="AB10" s="48">
        <f>ROUND($J10*'AppC - Forecast Factors (2017) '!U29,-2)</f>
        <v>35400</v>
      </c>
      <c r="AC10" s="48">
        <f>ROUND($J10*'AppC - Forecast Factors (2017) '!V29,-2)</f>
        <v>35400</v>
      </c>
      <c r="AD10" s="143">
        <f>ROUND($J10*'AppC - Forecast Factors (2017) '!W29,-2)</f>
        <v>35400</v>
      </c>
    </row>
    <row r="11" spans="1:31" s="66" customFormat="1" ht="66.95" customHeight="1" thickBot="1" x14ac:dyDescent="0.3">
      <c r="A11" s="38"/>
      <c r="B11" s="89">
        <v>7</v>
      </c>
      <c r="C11" s="90" t="s">
        <v>77</v>
      </c>
      <c r="D11" s="91" t="s">
        <v>78</v>
      </c>
      <c r="E11" s="92" t="s">
        <v>71</v>
      </c>
      <c r="F11" s="92">
        <v>10</v>
      </c>
      <c r="G11" s="93" t="s">
        <v>49</v>
      </c>
      <c r="H11" s="94" t="s">
        <v>49</v>
      </c>
      <c r="I11" s="56" t="s">
        <v>150</v>
      </c>
      <c r="J11" s="141">
        <f>'PGE Option Parameters (2017)'!AC11</f>
        <v>41100</v>
      </c>
      <c r="K11" s="142">
        <f>ROUND($J11*'AppC - Forecast Factors (2017) '!D29,-2)</f>
        <v>36900</v>
      </c>
      <c r="L11" s="142">
        <f>ROUND($J11*'AppC - Forecast Factors (2017) '!E29,-2)</f>
        <v>33100</v>
      </c>
      <c r="M11" s="142">
        <f>ROUND($J11*'AppC - Forecast Factors (2017) '!F29,-2)</f>
        <v>29800</v>
      </c>
      <c r="N11" s="142">
        <f>ROUND($J11*'AppC - Forecast Factors (2017) '!G29,-2)</f>
        <v>27000</v>
      </c>
      <c r="O11" s="142">
        <f>ROUND($J11*'AppC - Forecast Factors (2017) '!H29,-2)</f>
        <v>24800</v>
      </c>
      <c r="P11" s="142">
        <f>ROUND($J11*'AppC - Forecast Factors (2017) '!I29,-2)</f>
        <v>23000</v>
      </c>
      <c r="Q11" s="142">
        <f>ROUND($J11*'AppC - Forecast Factors (2017) '!J29,-2)</f>
        <v>21600</v>
      </c>
      <c r="R11" s="142">
        <f>ROUND($J11*'AppC - Forecast Factors (2017) '!K29,-2)</f>
        <v>20500</v>
      </c>
      <c r="S11" s="142">
        <f>ROUND($J11*'AppC - Forecast Factors (2017) '!L29,-2)</f>
        <v>19600</v>
      </c>
      <c r="T11" s="142">
        <f>ROUND($J11*'AppC - Forecast Factors (2017) '!M29,-2)</f>
        <v>19000</v>
      </c>
      <c r="U11" s="142">
        <f>ROUND($J11*'AppC - Forecast Factors (2017) '!N29,-2)</f>
        <v>18500</v>
      </c>
      <c r="V11" s="142">
        <f>ROUND($J11*'AppC - Forecast Factors (2017) '!O29,-2)</f>
        <v>18300</v>
      </c>
      <c r="W11" s="142">
        <f>ROUND($J11*'AppC - Forecast Factors (2017) '!P29,-2)</f>
        <v>18300</v>
      </c>
      <c r="X11" s="142">
        <f>ROUND($J11*'AppC - Forecast Factors (2017) '!Q29,-2)</f>
        <v>18300</v>
      </c>
      <c r="Y11" s="142">
        <f>ROUND($J11*'AppC - Forecast Factors (2017) '!R29,-2)</f>
        <v>18300</v>
      </c>
      <c r="Z11" s="142">
        <f>ROUND($J11*'AppC - Forecast Factors (2017) '!S29,-2)</f>
        <v>18300</v>
      </c>
      <c r="AA11" s="142">
        <f>ROUND($J11*'AppC - Forecast Factors (2017) '!T29,-2)</f>
        <v>18300</v>
      </c>
      <c r="AB11" s="142">
        <f>ROUND($J11*'AppC - Forecast Factors (2017) '!U29,-2)</f>
        <v>18300</v>
      </c>
      <c r="AC11" s="142">
        <f>ROUND($J11*'AppC - Forecast Factors (2017) '!V29,-2)</f>
        <v>18300</v>
      </c>
      <c r="AD11" s="144">
        <f>ROUND($J11*'AppC - Forecast Factors (2017) '!W29,-2)</f>
        <v>18300</v>
      </c>
    </row>
    <row r="12" spans="1:31" x14ac:dyDescent="0.25">
      <c r="A12" s="7"/>
      <c r="B12" s="111" t="s">
        <v>81</v>
      </c>
      <c r="C12" s="112"/>
      <c r="D12" s="113"/>
      <c r="E12" s="114"/>
      <c r="F12" s="114"/>
      <c r="G12" s="114"/>
      <c r="H12" s="114"/>
      <c r="I12" s="114"/>
      <c r="J12" s="113"/>
      <c r="K12" s="113"/>
      <c r="L12" s="113"/>
      <c r="M12" s="113"/>
      <c r="N12" s="113"/>
      <c r="O12" s="113"/>
      <c r="P12" s="113"/>
      <c r="Q12" s="113"/>
      <c r="R12" s="113"/>
      <c r="S12" s="113"/>
      <c r="T12" s="113"/>
      <c r="U12" s="113"/>
      <c r="V12" s="113"/>
      <c r="W12" s="113"/>
      <c r="X12" s="113"/>
      <c r="Y12" s="113"/>
      <c r="Z12" s="113"/>
      <c r="AA12" s="113"/>
      <c r="AB12" s="113"/>
      <c r="AC12" s="113"/>
      <c r="AD12" s="116"/>
      <c r="AE12" s="37"/>
    </row>
    <row r="13" spans="1:31" s="120" customFormat="1" ht="18" customHeight="1" x14ac:dyDescent="0.25">
      <c r="A13" s="117"/>
      <c r="B13" s="147" t="s">
        <v>82</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9"/>
    </row>
    <row r="14" spans="1:31" s="37" customFormat="1" ht="18" customHeight="1" thickBot="1" x14ac:dyDescent="0.3">
      <c r="A14" s="7"/>
      <c r="B14" s="177" t="s">
        <v>127</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9"/>
    </row>
    <row r="15" spans="1:31" x14ac:dyDescent="0.25">
      <c r="A15" s="1"/>
      <c r="B15" s="6"/>
      <c r="C15" s="37"/>
      <c r="D15" s="1"/>
      <c r="E15" s="6"/>
      <c r="F15" s="6"/>
      <c r="G15" s="6"/>
      <c r="H15" s="6"/>
      <c r="I15" s="6"/>
      <c r="J15" s="1"/>
      <c r="K15" s="1"/>
      <c r="L15" s="1"/>
      <c r="M15" s="1"/>
      <c r="N15" s="1"/>
      <c r="O15" s="1"/>
      <c r="P15" s="1"/>
      <c r="Q15" s="1"/>
      <c r="R15" s="1"/>
      <c r="S15" s="1"/>
      <c r="T15" s="1"/>
      <c r="U15" s="1"/>
      <c r="V15" s="1"/>
      <c r="W15" s="1"/>
      <c r="X15" s="1"/>
      <c r="Y15" s="1"/>
      <c r="Z15" s="1"/>
      <c r="AA15" s="1"/>
      <c r="AB15" s="1"/>
      <c r="AC15" s="1"/>
    </row>
    <row r="16" spans="1:31" x14ac:dyDescent="0.25">
      <c r="B16" s="6"/>
      <c r="C16" s="37"/>
      <c r="D16" s="1"/>
      <c r="E16" s="6"/>
      <c r="F16" s="6"/>
      <c r="G16" s="6"/>
      <c r="H16" s="6"/>
      <c r="I16" s="6"/>
      <c r="J16" s="1"/>
      <c r="K16" s="1"/>
      <c r="L16" s="1"/>
      <c r="M16" s="1"/>
      <c r="N16" s="1"/>
      <c r="O16" s="1"/>
      <c r="P16" s="1"/>
      <c r="Q16" s="1"/>
      <c r="R16" s="1"/>
      <c r="S16" s="1"/>
      <c r="T16" s="1"/>
      <c r="U16" s="1"/>
      <c r="V16" s="1"/>
      <c r="W16" s="1"/>
      <c r="X16" s="1"/>
      <c r="Y16" s="1"/>
      <c r="Z16" s="1"/>
      <c r="AA16" s="1"/>
      <c r="AB16" s="1"/>
      <c r="AC16" s="1"/>
      <c r="AD16" s="1"/>
    </row>
    <row r="17" spans="2:29" x14ac:dyDescent="0.25">
      <c r="B17" s="6"/>
      <c r="C17" s="37"/>
      <c r="D17" s="1"/>
      <c r="E17" s="6"/>
      <c r="F17" s="6"/>
      <c r="G17" s="6"/>
      <c r="H17" s="6"/>
      <c r="I17" s="6"/>
      <c r="J17" s="1"/>
      <c r="K17" s="1"/>
      <c r="L17" s="1"/>
      <c r="M17" s="1"/>
      <c r="N17" s="1"/>
      <c r="O17" s="1"/>
      <c r="P17" s="1"/>
      <c r="Q17" s="1"/>
      <c r="R17" s="1"/>
      <c r="S17" s="1"/>
      <c r="T17" s="1"/>
      <c r="U17" s="1"/>
      <c r="V17" s="1"/>
      <c r="W17" s="1"/>
      <c r="X17" s="1"/>
      <c r="Y17" s="1"/>
      <c r="Z17" s="1"/>
      <c r="AA17" s="1"/>
      <c r="AB17" s="1"/>
      <c r="AC17" s="1"/>
    </row>
    <row r="18" spans="2:29" x14ac:dyDescent="0.25">
      <c r="B18" s="6"/>
      <c r="C18" s="37"/>
      <c r="D18" s="1"/>
      <c r="E18" s="6"/>
      <c r="F18" s="6"/>
      <c r="G18" s="6"/>
      <c r="H18" s="6"/>
      <c r="I18" s="6"/>
      <c r="J18" s="1"/>
      <c r="K18" s="1"/>
      <c r="L18" s="1"/>
      <c r="M18" s="1"/>
      <c r="N18" s="1"/>
      <c r="O18" s="1"/>
      <c r="P18" s="1"/>
      <c r="Q18" s="1"/>
      <c r="R18" s="1"/>
      <c r="S18" s="1"/>
      <c r="T18" s="1"/>
      <c r="U18" s="1"/>
      <c r="V18" s="1"/>
      <c r="W18" s="1"/>
      <c r="X18" s="1"/>
      <c r="Y18" s="1"/>
      <c r="Z18" s="1"/>
      <c r="AA18" s="1"/>
      <c r="AB18" s="1"/>
      <c r="AC18" s="1"/>
    </row>
    <row r="19" spans="2:29" x14ac:dyDescent="0.25">
      <c r="B19" s="6"/>
      <c r="C19" s="37"/>
      <c r="D19" s="1"/>
      <c r="E19" s="6"/>
      <c r="F19" s="6"/>
      <c r="G19" s="6"/>
      <c r="H19" s="6"/>
      <c r="I19" s="6"/>
      <c r="J19" s="1"/>
      <c r="K19" s="1"/>
      <c r="L19" s="1"/>
      <c r="M19" s="1"/>
      <c r="N19" s="1"/>
      <c r="O19" s="1"/>
      <c r="P19" s="1"/>
      <c r="Q19" s="1"/>
      <c r="R19" s="1"/>
      <c r="S19" s="1"/>
      <c r="T19" s="1"/>
      <c r="U19" s="1"/>
      <c r="V19" s="1"/>
      <c r="W19" s="1"/>
      <c r="X19" s="1"/>
      <c r="Y19" s="1"/>
      <c r="Z19" s="1"/>
      <c r="AA19" s="1"/>
      <c r="AB19" s="1"/>
      <c r="AC19" s="1"/>
    </row>
    <row r="20" spans="2:29" x14ac:dyDescent="0.25">
      <c r="B20" s="6"/>
      <c r="C20" s="37"/>
      <c r="D20" s="1"/>
      <c r="E20" s="6"/>
      <c r="F20" s="6"/>
      <c r="G20" s="6"/>
      <c r="H20" s="6"/>
      <c r="I20" s="6"/>
      <c r="J20" s="1"/>
      <c r="K20" s="1"/>
      <c r="L20" s="1"/>
      <c r="M20" s="1"/>
      <c r="N20" s="1"/>
      <c r="O20" s="1"/>
      <c r="P20" s="1"/>
      <c r="Q20" s="1"/>
      <c r="R20" s="1"/>
      <c r="S20" s="1"/>
      <c r="T20" s="1"/>
      <c r="U20" s="1"/>
      <c r="V20" s="1"/>
      <c r="W20" s="1"/>
      <c r="X20" s="1"/>
      <c r="Y20" s="1"/>
      <c r="Z20" s="1"/>
      <c r="AA20" s="1"/>
      <c r="AB20" s="1"/>
      <c r="AC20" s="1"/>
    </row>
    <row r="21" spans="2:29" x14ac:dyDescent="0.25">
      <c r="B21" s="6"/>
      <c r="C21" s="37"/>
      <c r="D21" s="1"/>
      <c r="E21" s="6"/>
      <c r="F21" s="6"/>
      <c r="G21" s="6"/>
      <c r="H21" s="6"/>
      <c r="I21" s="6"/>
      <c r="J21" s="1"/>
      <c r="K21" s="1"/>
      <c r="L21" s="1"/>
      <c r="M21" s="1"/>
      <c r="N21" s="1"/>
      <c r="O21" s="1"/>
      <c r="P21" s="1"/>
      <c r="Q21" s="1"/>
      <c r="R21" s="1"/>
      <c r="S21" s="1"/>
      <c r="T21" s="1"/>
      <c r="U21" s="1"/>
      <c r="V21" s="1"/>
      <c r="W21" s="1"/>
      <c r="X21" s="1"/>
      <c r="Y21" s="1"/>
      <c r="Z21" s="1"/>
      <c r="AA21" s="1"/>
      <c r="AB21" s="1"/>
      <c r="AC21" s="1"/>
    </row>
    <row r="22" spans="2:29" x14ac:dyDescent="0.25">
      <c r="B22" s="6"/>
      <c r="C22" s="37"/>
      <c r="D22" s="1"/>
      <c r="E22" s="6"/>
      <c r="F22" s="6"/>
      <c r="G22" s="6"/>
      <c r="H22" s="6"/>
      <c r="I22" s="6"/>
      <c r="J22" s="1"/>
      <c r="K22" s="1"/>
      <c r="L22" s="1"/>
      <c r="M22" s="1"/>
      <c r="N22" s="1"/>
      <c r="O22" s="1"/>
      <c r="P22" s="1"/>
      <c r="Q22" s="1"/>
      <c r="R22" s="1"/>
      <c r="S22" s="1"/>
      <c r="T22" s="1"/>
      <c r="U22" s="1"/>
      <c r="V22" s="1"/>
      <c r="W22" s="1"/>
      <c r="X22" s="1"/>
      <c r="Y22" s="1"/>
      <c r="Z22" s="1"/>
      <c r="AA22" s="1"/>
      <c r="AB22" s="1"/>
      <c r="AC22" s="1"/>
    </row>
    <row r="23" spans="2:29" x14ac:dyDescent="0.25">
      <c r="B23" s="6"/>
      <c r="C23" s="37"/>
      <c r="D23" s="1"/>
      <c r="E23" s="6"/>
      <c r="F23" s="6"/>
      <c r="G23" s="6"/>
      <c r="H23" s="6"/>
      <c r="I23" s="6"/>
      <c r="J23" s="1"/>
      <c r="K23" s="1"/>
      <c r="L23" s="1"/>
      <c r="M23" s="1"/>
      <c r="N23" s="1"/>
      <c r="O23" s="1"/>
      <c r="P23" s="1"/>
      <c r="Q23" s="1"/>
      <c r="R23" s="1"/>
      <c r="S23" s="1"/>
      <c r="T23" s="1"/>
      <c r="U23" s="1"/>
      <c r="V23" s="1"/>
      <c r="W23" s="1"/>
      <c r="X23" s="1"/>
      <c r="Y23" s="1"/>
      <c r="Z23" s="1"/>
      <c r="AA23" s="1"/>
      <c r="AB23" s="1"/>
      <c r="AC23" s="1"/>
    </row>
    <row r="24" spans="2:29" x14ac:dyDescent="0.25">
      <c r="B24" s="6"/>
      <c r="C24" s="37"/>
      <c r="D24" s="1"/>
      <c r="E24" s="6"/>
      <c r="F24" s="6"/>
      <c r="G24" s="6"/>
      <c r="H24" s="6"/>
      <c r="I24" s="6"/>
      <c r="J24" s="1"/>
      <c r="K24" s="1"/>
      <c r="L24" s="1"/>
      <c r="M24" s="1"/>
      <c r="N24" s="1"/>
      <c r="O24" s="1"/>
      <c r="P24" s="1"/>
      <c r="Q24" s="1"/>
      <c r="R24" s="1"/>
      <c r="S24" s="1"/>
      <c r="T24" s="1"/>
      <c r="U24" s="1"/>
      <c r="V24" s="1"/>
      <c r="W24" s="1"/>
      <c r="X24" s="1"/>
      <c r="Y24" s="1"/>
      <c r="Z24" s="1"/>
      <c r="AA24" s="1"/>
      <c r="AB24" s="1"/>
      <c r="AC24" s="1"/>
    </row>
    <row r="25" spans="2:29" x14ac:dyDescent="0.25">
      <c r="B25" s="6"/>
      <c r="C25" s="37"/>
      <c r="D25" s="1"/>
      <c r="E25" s="6"/>
      <c r="F25" s="6"/>
      <c r="G25" s="6"/>
      <c r="H25" s="6"/>
      <c r="I25" s="6"/>
      <c r="J25" s="1"/>
      <c r="K25" s="1"/>
      <c r="L25" s="1"/>
      <c r="M25" s="1"/>
      <c r="N25" s="1"/>
      <c r="O25" s="1"/>
      <c r="P25" s="1"/>
      <c r="Q25" s="1"/>
      <c r="R25" s="1"/>
      <c r="S25" s="1"/>
      <c r="T25" s="1"/>
      <c r="U25" s="1"/>
      <c r="V25" s="1"/>
      <c r="W25" s="1"/>
      <c r="X25" s="1"/>
      <c r="Y25" s="1"/>
      <c r="Z25" s="1"/>
      <c r="AA25" s="1"/>
      <c r="AB25" s="1"/>
      <c r="AC25" s="1"/>
    </row>
    <row r="26" spans="2:29" x14ac:dyDescent="0.25">
      <c r="B26" s="6"/>
      <c r="C26" s="37"/>
      <c r="D26" s="1"/>
      <c r="E26" s="6"/>
      <c r="F26" s="6"/>
      <c r="G26" s="6"/>
      <c r="H26" s="6"/>
      <c r="I26" s="6"/>
      <c r="J26" s="1"/>
      <c r="K26" s="1"/>
      <c r="L26" s="1"/>
      <c r="M26" s="1"/>
      <c r="N26" s="1"/>
      <c r="O26" s="1"/>
      <c r="P26" s="1"/>
      <c r="Q26" s="1"/>
      <c r="R26" s="1"/>
      <c r="S26" s="1"/>
      <c r="T26" s="1"/>
      <c r="U26" s="1"/>
      <c r="V26" s="1"/>
      <c r="W26" s="1"/>
      <c r="X26" s="1"/>
      <c r="Y26" s="1"/>
      <c r="Z26" s="1"/>
      <c r="AA26" s="1"/>
      <c r="AB26" s="1"/>
      <c r="AC26" s="1"/>
    </row>
    <row r="27" spans="2:29" x14ac:dyDescent="0.25">
      <c r="B27" s="6"/>
      <c r="C27" s="37"/>
      <c r="D27" s="1"/>
      <c r="E27" s="6"/>
      <c r="F27" s="6"/>
      <c r="G27" s="6"/>
      <c r="H27" s="6"/>
      <c r="I27" s="6"/>
      <c r="J27" s="1"/>
      <c r="K27" s="1"/>
      <c r="L27" s="1"/>
      <c r="M27" s="1"/>
      <c r="N27" s="1"/>
      <c r="O27" s="1"/>
      <c r="P27" s="1"/>
      <c r="Q27" s="1"/>
      <c r="R27" s="1"/>
      <c r="S27" s="1"/>
      <c r="T27" s="1"/>
      <c r="U27" s="1"/>
      <c r="V27" s="1"/>
      <c r="W27" s="1"/>
      <c r="X27" s="1"/>
      <c r="Y27" s="1"/>
      <c r="Z27" s="1"/>
      <c r="AA27" s="1"/>
      <c r="AB27" s="1"/>
      <c r="AC27" s="1"/>
    </row>
    <row r="28" spans="2:29" x14ac:dyDescent="0.25">
      <c r="B28" s="6"/>
      <c r="C28" s="37"/>
      <c r="D28" s="1"/>
      <c r="E28" s="6"/>
      <c r="F28" s="6"/>
      <c r="G28" s="6"/>
      <c r="H28" s="6"/>
      <c r="I28" s="6"/>
      <c r="J28" s="1"/>
      <c r="K28" s="1"/>
      <c r="L28" s="1"/>
      <c r="M28" s="1"/>
      <c r="N28" s="1"/>
      <c r="O28" s="1"/>
      <c r="P28" s="1"/>
      <c r="Q28" s="1"/>
      <c r="R28" s="1"/>
      <c r="S28" s="1"/>
      <c r="T28" s="1"/>
      <c r="U28" s="1"/>
      <c r="V28" s="1"/>
      <c r="W28" s="1"/>
      <c r="X28" s="1"/>
      <c r="Y28" s="1"/>
      <c r="Z28" s="1"/>
      <c r="AA28" s="1"/>
      <c r="AB28" s="1"/>
      <c r="AC28" s="1"/>
    </row>
  </sheetData>
  <mergeCells count="4">
    <mergeCell ref="B14:AD14"/>
    <mergeCell ref="J2:AD2"/>
    <mergeCell ref="D2:H2"/>
    <mergeCell ref="B13:AD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30EC732B3DD240AC83C7B998BD4C7A" ma:contentTypeVersion="2" ma:contentTypeDescription="Create a new document." ma:contentTypeScope="" ma:versionID="1ba9508582f264eb5a946cb62bb0ad1b">
  <xsd:schema xmlns:xsd="http://www.w3.org/2001/XMLSchema" xmlns:xs="http://www.w3.org/2001/XMLSchema" xmlns:p="http://schemas.microsoft.com/office/2006/metadata/properties" xmlns:ns2="e1047f4b-17cd-4255-9ef6-a463c1e0960a" xmlns:ns3="73790a71-adf2-473c-a386-88544395c531" targetNamespace="http://schemas.microsoft.com/office/2006/metadata/properties" ma:root="true" ma:fieldsID="71669a15c8cc73d6c01a4bd0c96c01be" ns2:_="" ns3:_="">
    <xsd:import namespace="e1047f4b-17cd-4255-9ef6-a463c1e0960a"/>
    <xsd:import namespace="73790a71-adf2-473c-a386-88544395c531"/>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o4l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047f4b-17cd-4255-9ef6-a463c1e0960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3790a71-adf2-473c-a386-88544395c531"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maxLength value="255"/>
        </xsd:restriction>
      </xsd:simpleType>
    </xsd:element>
    <xsd:element name="o4lk" ma:index="12" nillable="true" ma:displayName="Subcategory" ma:internalName="o4lk">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1047f4b-17cd-4255-9ef6-a463c1e0960a">PYVY3KJ5D6TM-1012297868-29</_dlc_DocId>
    <_dlc_DocIdUrl xmlns="e1047f4b-17cd-4255-9ef6-a463c1e0960a">
      <Url>https://sharepoint/pwrops/IRP/_layouts/15/DocIdRedir.aspx?ID=PYVY3KJ5D6TM-1012297868-29</Url>
      <Description>PYVY3KJ5D6TM-1012297868-29</Description>
    </_dlc_DocIdUrl>
    <o4lk xmlns="73790a71-adf2-473c-a386-88544395c531" xsi:nil="true"/>
    <Category xmlns="73790a71-adf2-473c-a386-88544395c531">On Deck</Category>
  </documentManagement>
</p:properties>
</file>

<file path=customXml/itemProps1.xml><?xml version="1.0" encoding="utf-8"?>
<ds:datastoreItem xmlns:ds="http://schemas.openxmlformats.org/officeDocument/2006/customXml" ds:itemID="{027D6C78-A77F-41C0-9204-F5111ABF59C7}"/>
</file>

<file path=customXml/itemProps2.xml><?xml version="1.0" encoding="utf-8"?>
<ds:datastoreItem xmlns:ds="http://schemas.openxmlformats.org/officeDocument/2006/customXml" ds:itemID="{DDF92FB8-5030-410C-B27C-8198C83DEF3B}"/>
</file>

<file path=customXml/itemProps3.xml><?xml version="1.0" encoding="utf-8"?>
<ds:datastoreItem xmlns:ds="http://schemas.openxmlformats.org/officeDocument/2006/customXml" ds:itemID="{2280ECA7-5543-4FB3-A3C8-D0AEFAF75498}"/>
</file>

<file path=customXml/itemProps4.xml><?xml version="1.0" encoding="utf-8"?>
<ds:datastoreItem xmlns:ds="http://schemas.openxmlformats.org/officeDocument/2006/customXml" ds:itemID="{C646048D-8F20-43CF-B1C6-8A02FF06CA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PGE Option Parameters (2017)</vt:lpstr>
      <vt:lpstr>AppC - Forecast Factors (2017) </vt:lpstr>
      <vt:lpstr>TMO - Forecast (NEMS factors)</vt:lpstr>
      <vt:lpstr>'PGE Option Parameters (2017)'!Print_Area</vt:lpstr>
    </vt:vector>
  </TitlesOfParts>
  <Company>Black &amp; Veatch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Cummer</dc:creator>
  <cp:lastModifiedBy>Keith Cummer</cp:lastModifiedBy>
  <dcterms:created xsi:type="dcterms:W3CDTF">2017-09-05T18:04:45Z</dcterms:created>
  <dcterms:modified xsi:type="dcterms:W3CDTF">2017-09-13T15:11:45Z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11ebbb65-1fc9-4d3a-b547-c222d74afcd8</vt:lpwstr>
  </property>
  <property fmtid="{D5CDD505-2E9C-101B-9397-08002B2CF9AE}" pid="3" name="ContentTypeId">
    <vt:lpwstr>0x0101000930EC732B3DD240AC83C7B998BD4C7A</vt:lpwstr>
  </property>
</Properties>
</file>